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Fristenstillstand nein" sheetId="1" r:id="rId1"/>
    <sheet name="Feiertage Fristenstill. ja" sheetId="2" state="hidden" r:id="rId2"/>
    <sheet name="Feiertage Fristenst. nein" sheetId="3" state="hidden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<sst xmlns="http://schemas.openxmlformats.org/spreadsheetml/2006/main" count="207" uniqueCount="49">
  <si>
    <t>Sonntag</t>
  </si>
  <si>
    <t>Montag</t>
  </si>
  <si>
    <t>Dienstag</t>
  </si>
  <si>
    <t>Mittwoch</t>
  </si>
  <si>
    <t>Donnerstag</t>
  </si>
  <si>
    <t>Freitag</t>
  </si>
  <si>
    <t>Samstag</t>
  </si>
  <si>
    <t>Zustellung</t>
  </si>
  <si>
    <t>Fristablauf</t>
  </si>
  <si>
    <t>Feiertage</t>
  </si>
  <si>
    <t>Korrektur Feiertage</t>
  </si>
  <si>
    <t>Zuschlag</t>
  </si>
  <si>
    <t>Karfreitag</t>
  </si>
  <si>
    <t>Ostersamstag</t>
  </si>
  <si>
    <t>Ostersonntag</t>
  </si>
  <si>
    <t>Ostermontag</t>
  </si>
  <si>
    <t>2 Tage vor 1. Mai</t>
  </si>
  <si>
    <t>1 Tag vor 1. Mai</t>
  </si>
  <si>
    <t>Auffahrt</t>
  </si>
  <si>
    <t>Pfingstsamstag</t>
  </si>
  <si>
    <t>Pfingstsonntag</t>
  </si>
  <si>
    <t>Pfingstmontag</t>
  </si>
  <si>
    <t>mit Gerichtsferien</t>
  </si>
  <si>
    <t>Frist 30 Tage</t>
  </si>
  <si>
    <t>Zustellung + x Tage</t>
  </si>
  <si>
    <t>Bitte eingeben:</t>
  </si>
  <si>
    <t>Datum Zustellung</t>
  </si>
  <si>
    <t>ohne Gerichtsferien</t>
  </si>
  <si>
    <t>Frist in Tagen</t>
  </si>
  <si>
    <t>Frist beliebig</t>
  </si>
  <si>
    <t>Neujahr</t>
  </si>
  <si>
    <t>Berchtoldstag</t>
  </si>
  <si>
    <t>1 Tag vor 1. August</t>
  </si>
  <si>
    <t>2 Tage vor 1. August</t>
  </si>
  <si>
    <t>2 Tage vor 25.12.</t>
  </si>
  <si>
    <t>1 Tag vor 25.12.</t>
  </si>
  <si>
    <t>2 Tage vor 1.1.</t>
  </si>
  <si>
    <t>1 Tag vor 1.1.</t>
  </si>
  <si>
    <t>Weihnachten</t>
  </si>
  <si>
    <t>2. Weihnachtstag</t>
  </si>
  <si>
    <t>Das Programm sollte richtig rechnen, wenn die Frist vor Ostern des Folgejahres endet.</t>
  </si>
  <si>
    <t>Neujahr 2010</t>
  </si>
  <si>
    <t>Berchtoldstag 2010</t>
  </si>
  <si>
    <t xml:space="preserve">Monat </t>
  </si>
  <si>
    <t>Tag</t>
  </si>
  <si>
    <t>Jahr</t>
  </si>
  <si>
    <t>Ohne Gerichtsferien</t>
  </si>
  <si>
    <t>Zustellung + X Tage</t>
  </si>
  <si>
    <t>Es sind Fristberechnungen in den Jahren 2010 bis 2035 möglich.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</si>
</sst>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mmm\ yyyy"/>
    <numFmt numFmtId="172" formatCode="[$-F800]dddd\,\ mmmm\ dd\,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2" fontId="0" fillId="0" borderId="0" xfId="0" applyNumberFormat="1" applyFill="1" applyAlignment="1" applyProtection="1">
      <alignment/>
      <protection locked="0"/>
    </xf>
    <xf numFmtId="172" fontId="0" fillId="0" borderId="0" xfId="0" applyNumberFormat="1" applyFill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48" applyAlignment="1" applyProtection="1">
      <alignment wrapText="1"/>
      <protection/>
    </xf>
    <xf numFmtId="14" fontId="0" fillId="34" borderId="0" xfId="0" applyNumberFormat="1" applyFill="1" applyAlignment="1">
      <alignment/>
    </xf>
    <xf numFmtId="0" fontId="2" fillId="35" borderId="0" xfId="0" applyFont="1" applyFill="1" applyAlignment="1">
      <alignment horizontal="right"/>
    </xf>
    <xf numFmtId="14" fontId="2" fillId="35" borderId="0" xfId="0" applyNumberFormat="1" applyFont="1" applyFill="1" applyAlignment="1">
      <alignment horizontal="right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4" fontId="2" fillId="36" borderId="0" xfId="0" applyNumberFormat="1" applyFont="1" applyFill="1" applyAlignment="1" applyProtection="1">
      <alignment/>
      <protection/>
    </xf>
    <xf numFmtId="14" fontId="6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19.28125" style="0" bestFit="1" customWidth="1"/>
    <col min="2" max="2" width="17.28125" style="0" bestFit="1" customWidth="1"/>
    <col min="3" max="3" width="34.8515625" style="0" customWidth="1"/>
    <col min="4" max="4" width="14.7109375" style="0" bestFit="1" customWidth="1"/>
  </cols>
  <sheetData>
    <row r="1" spans="1:4" ht="15">
      <c r="A1" s="3" t="s">
        <v>46</v>
      </c>
      <c r="B1" s="3" t="s">
        <v>29</v>
      </c>
      <c r="D1" s="3"/>
    </row>
    <row r="2" spans="1:5" ht="15">
      <c r="A2" s="27" t="s">
        <v>40</v>
      </c>
      <c r="B2" s="27"/>
      <c r="C2" s="27"/>
      <c r="D2" s="27"/>
      <c r="E2" s="27"/>
    </row>
    <row r="3" spans="1:5" ht="15">
      <c r="A3" s="27" t="s">
        <v>48</v>
      </c>
      <c r="B3" s="27"/>
      <c r="C3" s="27"/>
      <c r="D3" s="27"/>
      <c r="E3" s="27"/>
    </row>
    <row r="4" spans="1:4" ht="15">
      <c r="A4" s="9"/>
      <c r="B4" s="9"/>
      <c r="C4" s="9"/>
      <c r="D4" s="9"/>
    </row>
    <row r="5" spans="1:4" ht="15">
      <c r="A5" s="9"/>
      <c r="B5" s="10" t="s">
        <v>25</v>
      </c>
      <c r="C5" s="9"/>
      <c r="D5" s="9"/>
    </row>
    <row r="6" spans="1:4" ht="15">
      <c r="A6" s="9"/>
      <c r="B6" s="9" t="s">
        <v>28</v>
      </c>
      <c r="C6" s="24">
        <v>30</v>
      </c>
      <c r="D6" s="9"/>
    </row>
    <row r="7" spans="1:4" ht="15">
      <c r="A7" s="9"/>
      <c r="B7" s="9" t="s">
        <v>26</v>
      </c>
      <c r="C7" s="11">
        <v>40585</v>
      </c>
      <c r="D7" s="9"/>
    </row>
    <row r="8" spans="1:4" ht="15">
      <c r="A8" s="9"/>
      <c r="B8" s="9" t="s">
        <v>8</v>
      </c>
      <c r="C8" s="12">
        <f>VLOOKUP(C7,'Feiertage Fristenst. nein'!A4:D369,4)</f>
        <v>40616</v>
      </c>
      <c r="D8" s="9"/>
    </row>
    <row r="9" spans="1:4" ht="15">
      <c r="A9" s="9"/>
      <c r="B9" s="9"/>
      <c r="C9" s="9"/>
      <c r="D9" s="9"/>
    </row>
  </sheetData>
  <sheetProtection password="CD6D" sheet="1"/>
  <mergeCells count="2">
    <mergeCell ref="A2:E2"/>
    <mergeCell ref="A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11.421875" defaultRowHeight="15"/>
  <cols>
    <col min="1" max="1" width="11.421875" style="19" customWidth="1"/>
    <col min="2" max="2" width="17.28125" style="0" customWidth="1"/>
    <col min="4" max="4" width="18.421875" style="0" customWidth="1"/>
    <col min="9" max="9" width="24.140625" style="0" bestFit="1" customWidth="1"/>
    <col min="10" max="10" width="17.28125" style="0" bestFit="1" customWidth="1"/>
    <col min="11" max="11" width="15.57421875" style="0" customWidth="1"/>
    <col min="12" max="12" width="16.7109375" style="0" bestFit="1" customWidth="1"/>
    <col min="13" max="15" width="0" style="0" hidden="1" customWidth="1"/>
    <col min="16" max="16" width="30.421875" style="0" bestFit="1" customWidth="1"/>
  </cols>
  <sheetData>
    <row r="1" spans="9:11" ht="15">
      <c r="I1">
        <v>2009</v>
      </c>
      <c r="J1" t="s">
        <v>22</v>
      </c>
      <c r="K1" t="s">
        <v>23</v>
      </c>
    </row>
    <row r="2" spans="1:10" ht="15">
      <c r="A2" s="20"/>
      <c r="B2" s="1"/>
      <c r="C2" s="1"/>
      <c r="J2" s="1"/>
    </row>
    <row r="3" spans="1:12" ht="15">
      <c r="A3" s="21" t="s">
        <v>7</v>
      </c>
      <c r="B3" s="3" t="s">
        <v>47</v>
      </c>
      <c r="C3" s="3" t="s">
        <v>8</v>
      </c>
      <c r="D3" s="3" t="s">
        <v>10</v>
      </c>
      <c r="H3" s="3" t="s">
        <v>44</v>
      </c>
      <c r="I3" s="3" t="s">
        <v>9</v>
      </c>
      <c r="J3" s="4" t="s">
        <v>11</v>
      </c>
      <c r="L3" s="6"/>
    </row>
    <row r="4" spans="1:21" ht="15">
      <c r="A4" s="22" t="e">
        <f>DATE(YEAR(#REF!),1,H4)</f>
        <v>#REF!</v>
      </c>
      <c r="B4" s="1" t="e">
        <f>A4+37</f>
        <v>#REF!</v>
      </c>
      <c r="C4" s="1" t="e">
        <f>IF(WEEKDAY(A4+37)=7,(A4+39),IF(WEEKDAY(A4+37)=1,(A4+38),A4+37))</f>
        <v>#REF!</v>
      </c>
      <c r="D4" s="1" t="e">
        <f>IF(COUNTIF(I$4:J$14,B4)=1,VLOOKUP(B4,I$4:J$14,2)+A4+30,C4)</f>
        <v>#REF!</v>
      </c>
      <c r="H4">
        <v>1</v>
      </c>
      <c r="I4" s="22">
        <f>I6-2</f>
        <v>40655</v>
      </c>
      <c r="J4">
        <v>4</v>
      </c>
      <c r="K4" t="s">
        <v>12</v>
      </c>
      <c r="L4" s="17" t="s">
        <v>26</v>
      </c>
      <c r="M4" s="2">
        <v>39934</v>
      </c>
      <c r="O4" s="4" t="s">
        <v>11</v>
      </c>
      <c r="Q4">
        <v>2009</v>
      </c>
      <c r="R4" s="13">
        <v>39915</v>
      </c>
      <c r="S4">
        <f>MONTH(R4)</f>
        <v>4</v>
      </c>
      <c r="T4">
        <f>DAY(R4)</f>
        <v>12</v>
      </c>
      <c r="U4" t="s">
        <v>14</v>
      </c>
    </row>
    <row r="5" spans="1:21" ht="15">
      <c r="A5" s="22" t="e">
        <f>DATE(YEAR(#REF!),1,H5)</f>
        <v>#REF!</v>
      </c>
      <c r="B5" s="1" t="e">
        <f>A5+36</f>
        <v>#REF!</v>
      </c>
      <c r="C5" s="1" t="e">
        <f>IF(WEEKDAY(A5+36)=7,(A5+38),IF(WEEKDAY(A5+36)=1,(A5+37),A5+36))</f>
        <v>#REF!</v>
      </c>
      <c r="D5" s="1" t="e">
        <f aca="true" t="shared" si="0" ref="D5:D68">IF(COUNTIF(I$4:J$14,B5)=1,VLOOKUP(B5,I$4:J$14,2)+A5+30,C5)</f>
        <v>#REF!</v>
      </c>
      <c r="H5">
        <v>2</v>
      </c>
      <c r="I5" s="22">
        <f>I6-1</f>
        <v>40656</v>
      </c>
      <c r="J5">
        <v>3</v>
      </c>
      <c r="K5" t="s">
        <v>13</v>
      </c>
      <c r="L5" s="18">
        <f>'Fristenstillstand nein'!C7</f>
        <v>40585</v>
      </c>
      <c r="M5" t="s">
        <v>0</v>
      </c>
      <c r="N5">
        <v>1</v>
      </c>
      <c r="O5">
        <v>1</v>
      </c>
      <c r="Q5">
        <v>2010</v>
      </c>
      <c r="R5" s="13">
        <v>40272</v>
      </c>
      <c r="S5">
        <f aca="true" t="shared" si="1" ref="S5:S30">MONTH(R5)</f>
        <v>4</v>
      </c>
      <c r="T5">
        <f aca="true" t="shared" si="2" ref="T5:T30">DAY(R5)</f>
        <v>4</v>
      </c>
      <c r="U5" t="s">
        <v>14</v>
      </c>
    </row>
    <row r="6" spans="1:21" ht="15">
      <c r="A6" s="22" t="e">
        <f>DATE(YEAR(#REF!),1,H6)</f>
        <v>#REF!</v>
      </c>
      <c r="B6" s="1" t="e">
        <f>A6+35</f>
        <v>#REF!</v>
      </c>
      <c r="C6" s="1" t="e">
        <f>IF(WEEKDAY(A6+35)=7,(A6+37),IF(WEEKDAY(A6+35)=1,(A6+36),A6+35))</f>
        <v>#REF!</v>
      </c>
      <c r="D6" s="1" t="e">
        <f t="shared" si="0"/>
        <v>#REF!</v>
      </c>
      <c r="H6">
        <v>3</v>
      </c>
      <c r="I6" s="23">
        <f>DATE(YEAR(L5),VLOOKUP(YEAR(L5),Q4:S30,3),VLOOKUP(YEAR(L5),Q4:T30,4))</f>
        <v>40657</v>
      </c>
      <c r="J6">
        <v>2</v>
      </c>
      <c r="K6" t="s">
        <v>14</v>
      </c>
      <c r="L6" s="16">
        <f>DATE(YEAR(L5),VLOOKUP(YEAR(L5),Q4:S30,3),VLOOKUP(YEAR(L5),Q4:T30,4))</f>
        <v>40657</v>
      </c>
      <c r="M6" t="s">
        <v>1</v>
      </c>
      <c r="N6">
        <v>2</v>
      </c>
      <c r="O6">
        <v>1</v>
      </c>
      <c r="Q6">
        <v>2011</v>
      </c>
      <c r="R6" s="13">
        <v>40657</v>
      </c>
      <c r="S6">
        <f t="shared" si="1"/>
        <v>4</v>
      </c>
      <c r="T6">
        <f t="shared" si="2"/>
        <v>24</v>
      </c>
      <c r="U6" t="s">
        <v>14</v>
      </c>
    </row>
    <row r="7" spans="1:21" ht="15">
      <c r="A7" s="22" t="e">
        <f>DATE(YEAR(#REF!),1,H7)</f>
        <v>#REF!</v>
      </c>
      <c r="B7" s="1" t="e">
        <f>A7+34</f>
        <v>#REF!</v>
      </c>
      <c r="C7" s="1" t="e">
        <f>IF(WEEKDAY(A7+34)=7,(A7+36),IF(WEEKDAY(A7+34)=1,(A7+35),A7+34))</f>
        <v>#REF!</v>
      </c>
      <c r="D7" s="1" t="e">
        <f t="shared" si="0"/>
        <v>#REF!</v>
      </c>
      <c r="H7">
        <v>4</v>
      </c>
      <c r="I7" s="22">
        <f>I6+1</f>
        <v>40658</v>
      </c>
      <c r="J7">
        <v>1</v>
      </c>
      <c r="K7" t="s">
        <v>15</v>
      </c>
      <c r="M7" t="s">
        <v>2</v>
      </c>
      <c r="N7">
        <v>3</v>
      </c>
      <c r="O7">
        <v>1</v>
      </c>
      <c r="Q7">
        <v>2012</v>
      </c>
      <c r="R7" s="13">
        <v>41007</v>
      </c>
      <c r="S7">
        <f t="shared" si="1"/>
        <v>4</v>
      </c>
      <c r="T7">
        <f t="shared" si="2"/>
        <v>8</v>
      </c>
      <c r="U7" t="s">
        <v>14</v>
      </c>
    </row>
    <row r="8" spans="1:21" ht="15">
      <c r="A8" s="22" t="e">
        <f>DATE(YEAR(#REF!),1,H8)</f>
        <v>#REF!</v>
      </c>
      <c r="B8" s="1" t="e">
        <f>A8+33</f>
        <v>#REF!</v>
      </c>
      <c r="C8" s="1" t="e">
        <f>IF(WEEKDAY(A8+33)=7,(A8+35),IF(WEEKDAY(A8+33)=1,(A8+34),A8+33))</f>
        <v>#REF!</v>
      </c>
      <c r="D8" s="1" t="e">
        <f t="shared" si="0"/>
        <v>#REF!</v>
      </c>
      <c r="H8">
        <v>5</v>
      </c>
      <c r="I8" s="22">
        <f>DATE(YEAR('Fristenstillstand nein'!D$7),4,29)</f>
        <v>120</v>
      </c>
      <c r="J8">
        <f>IF(WEEKDAY(I8)=7,3,IF(WEEKDAY(I8)=1,1,0))</f>
        <v>1</v>
      </c>
      <c r="K8" t="s">
        <v>16</v>
      </c>
      <c r="M8" t="s">
        <v>3</v>
      </c>
      <c r="N8">
        <v>4</v>
      </c>
      <c r="O8">
        <v>1</v>
      </c>
      <c r="Q8">
        <v>2013</v>
      </c>
      <c r="R8" s="13">
        <v>41364</v>
      </c>
      <c r="S8">
        <f t="shared" si="1"/>
        <v>3</v>
      </c>
      <c r="T8">
        <f t="shared" si="2"/>
        <v>31</v>
      </c>
      <c r="U8" t="s">
        <v>14</v>
      </c>
    </row>
    <row r="9" spans="1:21" ht="15">
      <c r="A9" s="22" t="e">
        <f>DATE(YEAR(#REF!),1,H9)</f>
        <v>#REF!</v>
      </c>
      <c r="B9" s="1" t="e">
        <f>A9+32</f>
        <v>#REF!</v>
      </c>
      <c r="C9" s="1" t="e">
        <f>IF(WEEKDAY(A9+32)=7,(A9+34),IF(WEEKDAY(A9+33)=1,(A9+33),A9+32))</f>
        <v>#REF!</v>
      </c>
      <c r="D9" s="1" t="e">
        <f t="shared" si="0"/>
        <v>#REF!</v>
      </c>
      <c r="H9">
        <v>6</v>
      </c>
      <c r="I9" s="22">
        <f>DATE(YEAR('Fristenstillstand nein'!D$7),4,30)</f>
        <v>121</v>
      </c>
      <c r="J9">
        <f>IF(WEEKDAY(I9)=7,2,IF(WEEKDAY(I9)=1,2,0))</f>
        <v>0</v>
      </c>
      <c r="K9" t="s">
        <v>17</v>
      </c>
      <c r="M9" t="s">
        <v>4</v>
      </c>
      <c r="N9">
        <v>5</v>
      </c>
      <c r="O9">
        <v>1</v>
      </c>
      <c r="Q9">
        <v>2014</v>
      </c>
      <c r="R9" s="13">
        <v>41749</v>
      </c>
      <c r="S9">
        <f t="shared" si="1"/>
        <v>4</v>
      </c>
      <c r="T9">
        <f t="shared" si="2"/>
        <v>20</v>
      </c>
      <c r="U9" t="s">
        <v>14</v>
      </c>
    </row>
    <row r="10" spans="1:21" ht="15">
      <c r="A10" s="22" t="e">
        <f>DATE(YEAR(#REF!),1,H10)</f>
        <v>#REF!</v>
      </c>
      <c r="B10" s="1" t="e">
        <f>A10+31</f>
        <v>#REF!</v>
      </c>
      <c r="C10" s="1" t="e">
        <f>IF(WEEKDAY(A10+31)=7,(A10+33),IF(WEEKDAY(A10+31)=1,(A10+32),A10+31))</f>
        <v>#REF!</v>
      </c>
      <c r="D10" s="1" t="e">
        <f t="shared" si="0"/>
        <v>#REF!</v>
      </c>
      <c r="H10">
        <v>7</v>
      </c>
      <c r="I10" s="22">
        <f>DATE(YEAR('Fristenstillstand nein'!D$7),5,1)</f>
        <v>122</v>
      </c>
      <c r="J10">
        <f>VLOOKUP(WEEKDAY(I10),N5:O11,2)</f>
        <v>1</v>
      </c>
      <c r="K10" s="5">
        <v>39934</v>
      </c>
      <c r="M10" t="s">
        <v>5</v>
      </c>
      <c r="N10">
        <v>6</v>
      </c>
      <c r="O10">
        <v>3</v>
      </c>
      <c r="Q10">
        <v>2015</v>
      </c>
      <c r="R10" s="13">
        <v>42099</v>
      </c>
      <c r="S10">
        <f t="shared" si="1"/>
        <v>4</v>
      </c>
      <c r="T10">
        <f t="shared" si="2"/>
        <v>5</v>
      </c>
      <c r="U10" t="s">
        <v>14</v>
      </c>
    </row>
    <row r="11" spans="1:21" ht="15">
      <c r="A11" s="22" t="e">
        <f>DATE(YEAR(#REF!),1,H11)</f>
        <v>#REF!</v>
      </c>
      <c r="B11" s="1" t="e">
        <f>A11+30</f>
        <v>#REF!</v>
      </c>
      <c r="C11" s="1" t="e">
        <f>IF(WEEKDAY(A11+30)=7,(A11+32),IF(WEEKDAY(A11+30)=1,(A11+31),A11+30))</f>
        <v>#REF!</v>
      </c>
      <c r="D11" s="1" t="e">
        <f t="shared" si="0"/>
        <v>#REF!</v>
      </c>
      <c r="H11">
        <v>8</v>
      </c>
      <c r="I11" s="22">
        <f>I6+39</f>
        <v>40696</v>
      </c>
      <c r="J11">
        <v>1</v>
      </c>
      <c r="K11" t="s">
        <v>18</v>
      </c>
      <c r="M11" t="s">
        <v>6</v>
      </c>
      <c r="N11">
        <v>7</v>
      </c>
      <c r="O11">
        <v>2</v>
      </c>
      <c r="Q11">
        <v>2016</v>
      </c>
      <c r="R11" s="13">
        <v>42456</v>
      </c>
      <c r="S11">
        <f t="shared" si="1"/>
        <v>3</v>
      </c>
      <c r="T11">
        <f t="shared" si="2"/>
        <v>27</v>
      </c>
      <c r="U11" t="s">
        <v>14</v>
      </c>
    </row>
    <row r="12" spans="1:21" ht="15">
      <c r="A12" s="22" t="e">
        <f>DATE(YEAR(#REF!),1,H12)</f>
        <v>#REF!</v>
      </c>
      <c r="B12" s="1" t="e">
        <f>A12+30</f>
        <v>#REF!</v>
      </c>
      <c r="C12" s="1" t="e">
        <f>IF(WEEKDAY(A12+30)=7,(A12+32),IF(WEEKDAY(A12+30)=1,(A12+31),A12+30))</f>
        <v>#REF!</v>
      </c>
      <c r="D12" s="1" t="e">
        <f t="shared" si="0"/>
        <v>#REF!</v>
      </c>
      <c r="H12">
        <v>9</v>
      </c>
      <c r="I12" s="22">
        <f>I6+48</f>
        <v>40705</v>
      </c>
      <c r="J12">
        <v>3</v>
      </c>
      <c r="K12" t="s">
        <v>19</v>
      </c>
      <c r="Q12">
        <v>2017</v>
      </c>
      <c r="R12" s="13">
        <v>42841</v>
      </c>
      <c r="S12">
        <f t="shared" si="1"/>
        <v>4</v>
      </c>
      <c r="T12">
        <f t="shared" si="2"/>
        <v>16</v>
      </c>
      <c r="U12" t="s">
        <v>14</v>
      </c>
    </row>
    <row r="13" spans="1:21" ht="15">
      <c r="A13" s="22" t="e">
        <f>DATE(YEAR(#REF!),1,H13)</f>
        <v>#REF!</v>
      </c>
      <c r="B13" s="1" t="e">
        <f>A13+30</f>
        <v>#REF!</v>
      </c>
      <c r="C13" s="1" t="e">
        <f aca="true" t="shared" si="3" ref="C13:C76">IF(WEEKDAY(A13+30)=7,(A13+32),IF(WEEKDAY(A13+30)=1,(A13+31),A13+30))</f>
        <v>#REF!</v>
      </c>
      <c r="D13" s="1" t="e">
        <f t="shared" si="0"/>
        <v>#REF!</v>
      </c>
      <c r="H13">
        <v>10</v>
      </c>
      <c r="I13" s="22">
        <f>I6+49</f>
        <v>40706</v>
      </c>
      <c r="J13">
        <v>2</v>
      </c>
      <c r="K13" t="s">
        <v>20</v>
      </c>
      <c r="M13" s="2"/>
      <c r="O13" s="4"/>
      <c r="Q13">
        <v>2018</v>
      </c>
      <c r="R13" s="13">
        <v>43191</v>
      </c>
      <c r="S13">
        <f t="shared" si="1"/>
        <v>4</v>
      </c>
      <c r="T13">
        <f t="shared" si="2"/>
        <v>1</v>
      </c>
      <c r="U13" t="s">
        <v>14</v>
      </c>
    </row>
    <row r="14" spans="1:21" ht="15">
      <c r="A14" s="22" t="e">
        <f>DATE(YEAR(#REF!),1,H14)</f>
        <v>#REF!</v>
      </c>
      <c r="B14" s="1" t="e">
        <f>A14+30</f>
        <v>#REF!</v>
      </c>
      <c r="C14" s="1" t="e">
        <f t="shared" si="3"/>
        <v>#REF!</v>
      </c>
      <c r="D14" s="1" t="e">
        <f t="shared" si="0"/>
        <v>#REF!</v>
      </c>
      <c r="H14">
        <v>11</v>
      </c>
      <c r="I14" s="22">
        <f>I6+50</f>
        <v>40707</v>
      </c>
      <c r="J14">
        <v>1</v>
      </c>
      <c r="K14" t="s">
        <v>21</v>
      </c>
      <c r="Q14">
        <v>2019</v>
      </c>
      <c r="R14" s="13">
        <v>43576</v>
      </c>
      <c r="S14">
        <f t="shared" si="1"/>
        <v>4</v>
      </c>
      <c r="T14">
        <f t="shared" si="2"/>
        <v>21</v>
      </c>
      <c r="U14" t="s">
        <v>14</v>
      </c>
    </row>
    <row r="15" spans="1:21" ht="15">
      <c r="A15" s="22" t="e">
        <f>DATE(YEAR(#REF!),1,H15)</f>
        <v>#REF!</v>
      </c>
      <c r="B15" s="1" t="e">
        <f aca="true" t="shared" si="4" ref="B15:B78">A15+30</f>
        <v>#REF!</v>
      </c>
      <c r="C15" s="1" t="e">
        <f t="shared" si="3"/>
        <v>#REF!</v>
      </c>
      <c r="D15" s="1" t="e">
        <f t="shared" si="0"/>
        <v>#REF!</v>
      </c>
      <c r="H15">
        <v>12</v>
      </c>
      <c r="Q15">
        <v>2020</v>
      </c>
      <c r="R15" s="13">
        <v>43933</v>
      </c>
      <c r="S15">
        <f t="shared" si="1"/>
        <v>4</v>
      </c>
      <c r="T15">
        <f t="shared" si="2"/>
        <v>12</v>
      </c>
      <c r="U15" t="s">
        <v>14</v>
      </c>
    </row>
    <row r="16" spans="1:21" ht="15">
      <c r="A16" s="22" t="e">
        <f>DATE(YEAR(#REF!),1,H16)</f>
        <v>#REF!</v>
      </c>
      <c r="B16" s="1" t="e">
        <f t="shared" si="4"/>
        <v>#REF!</v>
      </c>
      <c r="C16" s="1" t="e">
        <f t="shared" si="3"/>
        <v>#REF!</v>
      </c>
      <c r="D16" s="1" t="e">
        <f t="shared" si="0"/>
        <v>#REF!</v>
      </c>
      <c r="H16">
        <v>13</v>
      </c>
      <c r="Q16">
        <v>2021</v>
      </c>
      <c r="R16" s="13">
        <v>44290</v>
      </c>
      <c r="S16">
        <f t="shared" si="1"/>
        <v>4</v>
      </c>
      <c r="T16">
        <f t="shared" si="2"/>
        <v>4</v>
      </c>
      <c r="U16" t="s">
        <v>14</v>
      </c>
    </row>
    <row r="17" spans="1:21" ht="15">
      <c r="A17" s="22" t="e">
        <f>DATE(YEAR(#REF!),1,H17)</f>
        <v>#REF!</v>
      </c>
      <c r="B17" s="1" t="e">
        <f t="shared" si="4"/>
        <v>#REF!</v>
      </c>
      <c r="C17" s="1" t="e">
        <f t="shared" si="3"/>
        <v>#REF!</v>
      </c>
      <c r="D17" s="1" t="e">
        <f t="shared" si="0"/>
        <v>#REF!</v>
      </c>
      <c r="H17">
        <v>14</v>
      </c>
      <c r="Q17">
        <v>2022</v>
      </c>
      <c r="R17" s="13">
        <v>44668</v>
      </c>
      <c r="S17">
        <f t="shared" si="1"/>
        <v>4</v>
      </c>
      <c r="T17">
        <f t="shared" si="2"/>
        <v>17</v>
      </c>
      <c r="U17" t="s">
        <v>14</v>
      </c>
    </row>
    <row r="18" spans="1:21" ht="15">
      <c r="A18" s="22" t="e">
        <f>DATE(YEAR(#REF!),1,H18)</f>
        <v>#REF!</v>
      </c>
      <c r="B18" s="1" t="e">
        <f t="shared" si="4"/>
        <v>#REF!</v>
      </c>
      <c r="C18" s="1" t="e">
        <f t="shared" si="3"/>
        <v>#REF!</v>
      </c>
      <c r="D18" s="1" t="e">
        <f t="shared" si="0"/>
        <v>#REF!</v>
      </c>
      <c r="H18">
        <v>15</v>
      </c>
      <c r="Q18">
        <v>2023</v>
      </c>
      <c r="R18" s="13">
        <v>45025</v>
      </c>
      <c r="S18">
        <f t="shared" si="1"/>
        <v>4</v>
      </c>
      <c r="T18">
        <f t="shared" si="2"/>
        <v>9</v>
      </c>
      <c r="U18" t="s">
        <v>14</v>
      </c>
    </row>
    <row r="19" spans="1:21" ht="15">
      <c r="A19" s="22" t="e">
        <f>DATE(YEAR(#REF!),1,H19)</f>
        <v>#REF!</v>
      </c>
      <c r="B19" s="1" t="e">
        <f t="shared" si="4"/>
        <v>#REF!</v>
      </c>
      <c r="C19" s="1" t="e">
        <f t="shared" si="3"/>
        <v>#REF!</v>
      </c>
      <c r="D19" s="1" t="e">
        <f t="shared" si="0"/>
        <v>#REF!</v>
      </c>
      <c r="H19">
        <v>16</v>
      </c>
      <c r="Q19">
        <v>2024</v>
      </c>
      <c r="R19" s="13">
        <v>45382</v>
      </c>
      <c r="S19">
        <f t="shared" si="1"/>
        <v>3</v>
      </c>
      <c r="T19">
        <f t="shared" si="2"/>
        <v>31</v>
      </c>
      <c r="U19" t="s">
        <v>14</v>
      </c>
    </row>
    <row r="20" spans="1:21" ht="15">
      <c r="A20" s="22" t="e">
        <f>DATE(YEAR(#REF!),1,H20)</f>
        <v>#REF!</v>
      </c>
      <c r="B20" s="1" t="e">
        <f t="shared" si="4"/>
        <v>#REF!</v>
      </c>
      <c r="C20" s="1" t="e">
        <f t="shared" si="3"/>
        <v>#REF!</v>
      </c>
      <c r="D20" s="1" t="e">
        <f t="shared" si="0"/>
        <v>#REF!</v>
      </c>
      <c r="H20">
        <v>17</v>
      </c>
      <c r="Q20">
        <v>2025</v>
      </c>
      <c r="R20" s="13">
        <v>45767</v>
      </c>
      <c r="S20">
        <f t="shared" si="1"/>
        <v>4</v>
      </c>
      <c r="T20">
        <f t="shared" si="2"/>
        <v>20</v>
      </c>
      <c r="U20" t="s">
        <v>14</v>
      </c>
    </row>
    <row r="21" spans="1:21" ht="15">
      <c r="A21" s="22" t="e">
        <f>DATE(YEAR(#REF!),1,H21)</f>
        <v>#REF!</v>
      </c>
      <c r="B21" s="1" t="e">
        <f t="shared" si="4"/>
        <v>#REF!</v>
      </c>
      <c r="C21" s="1" t="e">
        <f t="shared" si="3"/>
        <v>#REF!</v>
      </c>
      <c r="D21" s="1" t="e">
        <f t="shared" si="0"/>
        <v>#REF!</v>
      </c>
      <c r="H21">
        <v>18</v>
      </c>
      <c r="J21" s="1"/>
      <c r="K21" s="1"/>
      <c r="L21" s="1"/>
      <c r="Q21">
        <v>2026</v>
      </c>
      <c r="R21" s="13">
        <v>46117</v>
      </c>
      <c r="S21">
        <f t="shared" si="1"/>
        <v>4</v>
      </c>
      <c r="T21">
        <f t="shared" si="2"/>
        <v>5</v>
      </c>
      <c r="U21" t="s">
        <v>14</v>
      </c>
    </row>
    <row r="22" spans="1:21" ht="15">
      <c r="A22" s="22" t="e">
        <f>DATE(YEAR(#REF!),1,H22)</f>
        <v>#REF!</v>
      </c>
      <c r="B22" s="1" t="e">
        <f t="shared" si="4"/>
        <v>#REF!</v>
      </c>
      <c r="C22" s="1" t="e">
        <f t="shared" si="3"/>
        <v>#REF!</v>
      </c>
      <c r="D22" s="1" t="e">
        <f t="shared" si="0"/>
        <v>#REF!</v>
      </c>
      <c r="F22" s="1"/>
      <c r="H22">
        <v>19</v>
      </c>
      <c r="J22" s="1"/>
      <c r="K22" s="1"/>
      <c r="L22" s="1"/>
      <c r="Q22">
        <v>2027</v>
      </c>
      <c r="R22" s="13">
        <v>46474</v>
      </c>
      <c r="S22">
        <f t="shared" si="1"/>
        <v>3</v>
      </c>
      <c r="T22">
        <f t="shared" si="2"/>
        <v>28</v>
      </c>
      <c r="U22" t="s">
        <v>14</v>
      </c>
    </row>
    <row r="23" spans="1:21" ht="15">
      <c r="A23" s="22" t="e">
        <f>DATE(YEAR(#REF!),1,H23)</f>
        <v>#REF!</v>
      </c>
      <c r="B23" s="1" t="e">
        <f t="shared" si="4"/>
        <v>#REF!</v>
      </c>
      <c r="C23" s="1" t="e">
        <f t="shared" si="3"/>
        <v>#REF!</v>
      </c>
      <c r="D23" s="1" t="e">
        <f t="shared" si="0"/>
        <v>#REF!</v>
      </c>
      <c r="H23">
        <v>20</v>
      </c>
      <c r="Q23">
        <v>2028</v>
      </c>
      <c r="R23" s="13">
        <v>46859</v>
      </c>
      <c r="S23">
        <f t="shared" si="1"/>
        <v>4</v>
      </c>
      <c r="T23">
        <f t="shared" si="2"/>
        <v>16</v>
      </c>
      <c r="U23" t="s">
        <v>14</v>
      </c>
    </row>
    <row r="24" spans="1:21" ht="15">
      <c r="A24" s="22" t="e">
        <f>DATE(YEAR(#REF!),1,H24)</f>
        <v>#REF!</v>
      </c>
      <c r="B24" s="1" t="e">
        <f t="shared" si="4"/>
        <v>#REF!</v>
      </c>
      <c r="C24" s="1" t="e">
        <f t="shared" si="3"/>
        <v>#REF!</v>
      </c>
      <c r="D24" s="1" t="e">
        <f t="shared" si="0"/>
        <v>#REF!</v>
      </c>
      <c r="H24">
        <v>21</v>
      </c>
      <c r="K24" s="1"/>
      <c r="Q24">
        <v>2029</v>
      </c>
      <c r="R24" s="13">
        <v>47209</v>
      </c>
      <c r="S24">
        <f t="shared" si="1"/>
        <v>4</v>
      </c>
      <c r="T24">
        <f t="shared" si="2"/>
        <v>1</v>
      </c>
      <c r="U24" t="s">
        <v>14</v>
      </c>
    </row>
    <row r="25" spans="1:21" ht="15">
      <c r="A25" s="22" t="e">
        <f>DATE(YEAR(#REF!),1,H25)</f>
        <v>#REF!</v>
      </c>
      <c r="B25" s="1" t="e">
        <f t="shared" si="4"/>
        <v>#REF!</v>
      </c>
      <c r="C25" s="1" t="e">
        <f t="shared" si="3"/>
        <v>#REF!</v>
      </c>
      <c r="D25" s="1" t="e">
        <f t="shared" si="0"/>
        <v>#REF!</v>
      </c>
      <c r="H25">
        <v>22</v>
      </c>
      <c r="J25" s="1"/>
      <c r="L25" s="1"/>
      <c r="Q25">
        <v>2030</v>
      </c>
      <c r="R25" s="13">
        <v>47594</v>
      </c>
      <c r="S25">
        <f t="shared" si="1"/>
        <v>4</v>
      </c>
      <c r="T25">
        <f t="shared" si="2"/>
        <v>21</v>
      </c>
      <c r="U25" t="s">
        <v>14</v>
      </c>
    </row>
    <row r="26" spans="1:21" ht="15">
      <c r="A26" s="22" t="e">
        <f>DATE(YEAR(#REF!),1,H26)</f>
        <v>#REF!</v>
      </c>
      <c r="B26" s="1" t="e">
        <f t="shared" si="4"/>
        <v>#REF!</v>
      </c>
      <c r="C26" s="1" t="e">
        <f t="shared" si="3"/>
        <v>#REF!</v>
      </c>
      <c r="D26" s="1" t="e">
        <f t="shared" si="0"/>
        <v>#REF!</v>
      </c>
      <c r="H26">
        <v>23</v>
      </c>
      <c r="J26" s="1"/>
      <c r="L26" s="1"/>
      <c r="Q26">
        <v>2031</v>
      </c>
      <c r="R26" s="13">
        <v>47951</v>
      </c>
      <c r="S26">
        <f t="shared" si="1"/>
        <v>4</v>
      </c>
      <c r="T26">
        <f t="shared" si="2"/>
        <v>13</v>
      </c>
      <c r="U26" t="s">
        <v>14</v>
      </c>
    </row>
    <row r="27" spans="1:21" ht="15">
      <c r="A27" s="22" t="e">
        <f>DATE(YEAR(#REF!),1,H27)</f>
        <v>#REF!</v>
      </c>
      <c r="B27" s="1" t="e">
        <f t="shared" si="4"/>
        <v>#REF!</v>
      </c>
      <c r="C27" s="1" t="e">
        <f t="shared" si="3"/>
        <v>#REF!</v>
      </c>
      <c r="D27" s="1" t="e">
        <f t="shared" si="0"/>
        <v>#REF!</v>
      </c>
      <c r="H27">
        <v>24</v>
      </c>
      <c r="Q27">
        <v>2032</v>
      </c>
      <c r="R27" s="13">
        <v>48301</v>
      </c>
      <c r="S27">
        <f t="shared" si="1"/>
        <v>3</v>
      </c>
      <c r="T27">
        <f t="shared" si="2"/>
        <v>28</v>
      </c>
      <c r="U27" t="s">
        <v>14</v>
      </c>
    </row>
    <row r="28" spans="1:21" ht="15">
      <c r="A28" s="22" t="e">
        <f>DATE(YEAR(#REF!),1,H28)</f>
        <v>#REF!</v>
      </c>
      <c r="B28" s="1" t="e">
        <f t="shared" si="4"/>
        <v>#REF!</v>
      </c>
      <c r="C28" s="1" t="e">
        <f t="shared" si="3"/>
        <v>#REF!</v>
      </c>
      <c r="D28" s="1" t="e">
        <f t="shared" si="0"/>
        <v>#REF!</v>
      </c>
      <c r="H28">
        <v>25</v>
      </c>
      <c r="Q28">
        <v>2033</v>
      </c>
      <c r="R28" s="13">
        <v>48686</v>
      </c>
      <c r="S28">
        <f t="shared" si="1"/>
        <v>4</v>
      </c>
      <c r="T28">
        <f t="shared" si="2"/>
        <v>17</v>
      </c>
      <c r="U28" t="s">
        <v>14</v>
      </c>
    </row>
    <row r="29" spans="1:21" ht="15">
      <c r="A29" s="22" t="e">
        <f>DATE(YEAR(#REF!),1,H29)</f>
        <v>#REF!</v>
      </c>
      <c r="B29" s="1" t="e">
        <f t="shared" si="4"/>
        <v>#REF!</v>
      </c>
      <c r="C29" s="1" t="e">
        <f t="shared" si="3"/>
        <v>#REF!</v>
      </c>
      <c r="D29" s="1" t="e">
        <f t="shared" si="0"/>
        <v>#REF!</v>
      </c>
      <c r="H29">
        <v>26</v>
      </c>
      <c r="Q29">
        <v>2034</v>
      </c>
      <c r="R29" s="13">
        <v>49043</v>
      </c>
      <c r="S29">
        <f t="shared" si="1"/>
        <v>4</v>
      </c>
      <c r="T29">
        <f t="shared" si="2"/>
        <v>9</v>
      </c>
      <c r="U29" t="s">
        <v>14</v>
      </c>
    </row>
    <row r="30" spans="1:21" ht="15">
      <c r="A30" s="22" t="e">
        <f>DATE(YEAR(#REF!),1,H30)</f>
        <v>#REF!</v>
      </c>
      <c r="B30" s="1" t="e">
        <f t="shared" si="4"/>
        <v>#REF!</v>
      </c>
      <c r="C30" s="1" t="e">
        <f t="shared" si="3"/>
        <v>#REF!</v>
      </c>
      <c r="D30" s="1" t="e">
        <f t="shared" si="0"/>
        <v>#REF!</v>
      </c>
      <c r="H30">
        <v>27</v>
      </c>
      <c r="Q30">
        <v>2035</v>
      </c>
      <c r="R30" s="13">
        <v>49393</v>
      </c>
      <c r="S30">
        <f t="shared" si="1"/>
        <v>3</v>
      </c>
      <c r="T30">
        <f t="shared" si="2"/>
        <v>25</v>
      </c>
      <c r="U30" t="s">
        <v>14</v>
      </c>
    </row>
    <row r="31" spans="1:8" ht="15">
      <c r="A31" s="22" t="e">
        <f>DATE(YEAR(#REF!),1,H31)</f>
        <v>#REF!</v>
      </c>
      <c r="B31" s="1" t="e">
        <f t="shared" si="4"/>
        <v>#REF!</v>
      </c>
      <c r="C31" s="1" t="e">
        <f t="shared" si="3"/>
        <v>#REF!</v>
      </c>
      <c r="D31" s="1" t="e">
        <f t="shared" si="0"/>
        <v>#REF!</v>
      </c>
      <c r="H31">
        <v>28</v>
      </c>
    </row>
    <row r="32" spans="1:8" ht="15">
      <c r="A32" s="22" t="e">
        <f>DATE(YEAR(#REF!),1,H32)</f>
        <v>#REF!</v>
      </c>
      <c r="B32" s="1" t="e">
        <f t="shared" si="4"/>
        <v>#REF!</v>
      </c>
      <c r="C32" s="1" t="e">
        <f t="shared" si="3"/>
        <v>#REF!</v>
      </c>
      <c r="D32" s="1" t="e">
        <f t="shared" si="0"/>
        <v>#REF!</v>
      </c>
      <c r="H32">
        <v>29</v>
      </c>
    </row>
    <row r="33" spans="1:8" ht="15">
      <c r="A33" s="22" t="e">
        <f>DATE(YEAR(#REF!),1,H33)</f>
        <v>#REF!</v>
      </c>
      <c r="B33" s="1" t="e">
        <f t="shared" si="4"/>
        <v>#REF!</v>
      </c>
      <c r="C33" s="1" t="e">
        <f t="shared" si="3"/>
        <v>#REF!</v>
      </c>
      <c r="D33" s="1" t="e">
        <f t="shared" si="0"/>
        <v>#REF!</v>
      </c>
      <c r="H33">
        <v>30</v>
      </c>
    </row>
    <row r="34" spans="1:8" ht="15">
      <c r="A34" s="22" t="e">
        <f>DATE(YEAR(#REF!),1,H34)</f>
        <v>#REF!</v>
      </c>
      <c r="B34" s="1" t="e">
        <f t="shared" si="4"/>
        <v>#REF!</v>
      </c>
      <c r="C34" s="1" t="e">
        <f t="shared" si="3"/>
        <v>#REF!</v>
      </c>
      <c r="D34" s="1" t="e">
        <f t="shared" si="0"/>
        <v>#REF!</v>
      </c>
      <c r="H34">
        <v>31</v>
      </c>
    </row>
    <row r="35" spans="1:8" ht="15">
      <c r="A35" s="22" t="e">
        <f>DATE(YEAR(#REF!),2,H35)</f>
        <v>#REF!</v>
      </c>
      <c r="B35" s="1" t="e">
        <f t="shared" si="4"/>
        <v>#REF!</v>
      </c>
      <c r="C35" s="1" t="e">
        <f t="shared" si="3"/>
        <v>#REF!</v>
      </c>
      <c r="D35" s="1" t="e">
        <f t="shared" si="0"/>
        <v>#REF!</v>
      </c>
      <c r="H35">
        <v>1</v>
      </c>
    </row>
    <row r="36" spans="1:8" ht="15">
      <c r="A36" s="22" t="e">
        <f>DATE(YEAR(#REF!),2,H36)</f>
        <v>#REF!</v>
      </c>
      <c r="B36" s="1" t="e">
        <f t="shared" si="4"/>
        <v>#REF!</v>
      </c>
      <c r="C36" s="1" t="e">
        <f t="shared" si="3"/>
        <v>#REF!</v>
      </c>
      <c r="D36" s="1" t="e">
        <f t="shared" si="0"/>
        <v>#REF!</v>
      </c>
      <c r="H36">
        <v>2</v>
      </c>
    </row>
    <row r="37" spans="1:8" ht="15">
      <c r="A37" s="22" t="e">
        <f>DATE(YEAR(#REF!),2,H37)</f>
        <v>#REF!</v>
      </c>
      <c r="B37" s="1" t="e">
        <f t="shared" si="4"/>
        <v>#REF!</v>
      </c>
      <c r="C37" s="1" t="e">
        <f t="shared" si="3"/>
        <v>#REF!</v>
      </c>
      <c r="D37" s="1" t="e">
        <f t="shared" si="0"/>
        <v>#REF!</v>
      </c>
      <c r="H37">
        <v>3</v>
      </c>
    </row>
    <row r="38" spans="1:8" ht="15">
      <c r="A38" s="22" t="e">
        <f>DATE(YEAR(#REF!),2,H38)</f>
        <v>#REF!</v>
      </c>
      <c r="B38" s="1" t="e">
        <f t="shared" si="4"/>
        <v>#REF!</v>
      </c>
      <c r="C38" s="1" t="e">
        <f t="shared" si="3"/>
        <v>#REF!</v>
      </c>
      <c r="D38" s="1" t="e">
        <f t="shared" si="0"/>
        <v>#REF!</v>
      </c>
      <c r="H38">
        <v>4</v>
      </c>
    </row>
    <row r="39" spans="1:8" ht="15">
      <c r="A39" s="22" t="e">
        <f>DATE(YEAR(#REF!),2,H39)</f>
        <v>#REF!</v>
      </c>
      <c r="B39" s="1" t="e">
        <f t="shared" si="4"/>
        <v>#REF!</v>
      </c>
      <c r="C39" s="1" t="e">
        <f t="shared" si="3"/>
        <v>#REF!</v>
      </c>
      <c r="D39" s="1" t="e">
        <f t="shared" si="0"/>
        <v>#REF!</v>
      </c>
      <c r="H39">
        <v>5</v>
      </c>
    </row>
    <row r="40" spans="1:8" ht="15">
      <c r="A40" s="22" t="e">
        <f>DATE(YEAR(#REF!),2,H40)</f>
        <v>#REF!</v>
      </c>
      <c r="B40" s="1" t="e">
        <f t="shared" si="4"/>
        <v>#REF!</v>
      </c>
      <c r="C40" s="1" t="e">
        <f t="shared" si="3"/>
        <v>#REF!</v>
      </c>
      <c r="D40" s="1" t="e">
        <f t="shared" si="0"/>
        <v>#REF!</v>
      </c>
      <c r="H40">
        <v>6</v>
      </c>
    </row>
    <row r="41" spans="1:8" ht="15">
      <c r="A41" s="22" t="e">
        <f>DATE(YEAR(#REF!),2,H41)</f>
        <v>#REF!</v>
      </c>
      <c r="B41" s="1" t="e">
        <f t="shared" si="4"/>
        <v>#REF!</v>
      </c>
      <c r="C41" s="1" t="e">
        <f t="shared" si="3"/>
        <v>#REF!</v>
      </c>
      <c r="D41" s="1" t="e">
        <f t="shared" si="0"/>
        <v>#REF!</v>
      </c>
      <c r="H41">
        <v>7</v>
      </c>
    </row>
    <row r="42" spans="1:8" ht="15">
      <c r="A42" s="22" t="e">
        <f>DATE(YEAR(#REF!),2,H42)</f>
        <v>#REF!</v>
      </c>
      <c r="B42" s="1" t="e">
        <f t="shared" si="4"/>
        <v>#REF!</v>
      </c>
      <c r="C42" s="1" t="e">
        <f t="shared" si="3"/>
        <v>#REF!</v>
      </c>
      <c r="D42" s="1" t="e">
        <f t="shared" si="0"/>
        <v>#REF!</v>
      </c>
      <c r="H42">
        <v>8</v>
      </c>
    </row>
    <row r="43" spans="1:8" ht="15">
      <c r="A43" s="22" t="e">
        <f>DATE(YEAR(#REF!),2,H43)</f>
        <v>#REF!</v>
      </c>
      <c r="B43" s="1" t="e">
        <f t="shared" si="4"/>
        <v>#REF!</v>
      </c>
      <c r="C43" s="1" t="e">
        <f t="shared" si="3"/>
        <v>#REF!</v>
      </c>
      <c r="D43" s="1" t="e">
        <f t="shared" si="0"/>
        <v>#REF!</v>
      </c>
      <c r="H43">
        <v>9</v>
      </c>
    </row>
    <row r="44" spans="1:8" ht="15">
      <c r="A44" s="22" t="e">
        <f>DATE(YEAR(#REF!),2,H44)</f>
        <v>#REF!</v>
      </c>
      <c r="B44" s="1" t="e">
        <f t="shared" si="4"/>
        <v>#REF!</v>
      </c>
      <c r="C44" s="1" t="e">
        <f t="shared" si="3"/>
        <v>#REF!</v>
      </c>
      <c r="D44" s="1" t="e">
        <f t="shared" si="0"/>
        <v>#REF!</v>
      </c>
      <c r="H44">
        <v>10</v>
      </c>
    </row>
    <row r="45" spans="1:8" ht="15">
      <c r="A45" s="22" t="e">
        <f>DATE(YEAR(#REF!),2,H45)</f>
        <v>#REF!</v>
      </c>
      <c r="B45" s="1" t="e">
        <f t="shared" si="4"/>
        <v>#REF!</v>
      </c>
      <c r="C45" s="1" t="e">
        <f t="shared" si="3"/>
        <v>#REF!</v>
      </c>
      <c r="D45" s="1" t="e">
        <f t="shared" si="0"/>
        <v>#REF!</v>
      </c>
      <c r="H45">
        <v>11</v>
      </c>
    </row>
    <row r="46" spans="1:8" ht="15">
      <c r="A46" s="22" t="e">
        <f>DATE(YEAR(#REF!),2,H46)</f>
        <v>#REF!</v>
      </c>
      <c r="B46" s="1" t="e">
        <f t="shared" si="4"/>
        <v>#REF!</v>
      </c>
      <c r="C46" s="1" t="e">
        <f t="shared" si="3"/>
        <v>#REF!</v>
      </c>
      <c r="D46" s="1" t="e">
        <f t="shared" si="0"/>
        <v>#REF!</v>
      </c>
      <c r="H46">
        <v>12</v>
      </c>
    </row>
    <row r="47" spans="1:8" ht="15">
      <c r="A47" s="22" t="e">
        <f>DATE(YEAR(#REF!),2,H47)</f>
        <v>#REF!</v>
      </c>
      <c r="B47" s="1" t="e">
        <f t="shared" si="4"/>
        <v>#REF!</v>
      </c>
      <c r="C47" s="1" t="e">
        <f t="shared" si="3"/>
        <v>#REF!</v>
      </c>
      <c r="D47" s="1" t="e">
        <f t="shared" si="0"/>
        <v>#REF!</v>
      </c>
      <c r="H47">
        <v>13</v>
      </c>
    </row>
    <row r="48" spans="1:8" ht="15">
      <c r="A48" s="22" t="e">
        <f>DATE(YEAR(#REF!),2,H48)</f>
        <v>#REF!</v>
      </c>
      <c r="B48" s="1" t="e">
        <f t="shared" si="4"/>
        <v>#REF!</v>
      </c>
      <c r="C48" s="1" t="e">
        <f t="shared" si="3"/>
        <v>#REF!</v>
      </c>
      <c r="D48" s="1" t="e">
        <f t="shared" si="0"/>
        <v>#REF!</v>
      </c>
      <c r="H48">
        <v>14</v>
      </c>
    </row>
    <row r="49" spans="1:8" ht="15">
      <c r="A49" s="22" t="e">
        <f>DATE(YEAR(#REF!),2,H49)</f>
        <v>#REF!</v>
      </c>
      <c r="B49" s="1" t="e">
        <f t="shared" si="4"/>
        <v>#REF!</v>
      </c>
      <c r="C49" s="1" t="e">
        <f t="shared" si="3"/>
        <v>#REF!</v>
      </c>
      <c r="D49" s="1" t="e">
        <f t="shared" si="0"/>
        <v>#REF!</v>
      </c>
      <c r="H49">
        <v>15</v>
      </c>
    </row>
    <row r="50" spans="1:8" ht="15">
      <c r="A50" s="22" t="e">
        <f>DATE(YEAR(#REF!),2,H50)</f>
        <v>#REF!</v>
      </c>
      <c r="B50" s="1" t="e">
        <f t="shared" si="4"/>
        <v>#REF!</v>
      </c>
      <c r="C50" s="1" t="e">
        <f t="shared" si="3"/>
        <v>#REF!</v>
      </c>
      <c r="D50" s="1" t="e">
        <f t="shared" si="0"/>
        <v>#REF!</v>
      </c>
      <c r="H50">
        <v>16</v>
      </c>
    </row>
    <row r="51" spans="1:8" ht="15">
      <c r="A51" s="22" t="e">
        <f>DATE(YEAR(#REF!),2,H51)</f>
        <v>#REF!</v>
      </c>
      <c r="B51" s="1" t="e">
        <f t="shared" si="4"/>
        <v>#REF!</v>
      </c>
      <c r="C51" s="1" t="e">
        <f t="shared" si="3"/>
        <v>#REF!</v>
      </c>
      <c r="D51" s="1" t="e">
        <f t="shared" si="0"/>
        <v>#REF!</v>
      </c>
      <c r="H51">
        <v>17</v>
      </c>
    </row>
    <row r="52" spans="1:8" ht="15">
      <c r="A52" s="22" t="e">
        <f>DATE(YEAR(#REF!),2,H52)</f>
        <v>#REF!</v>
      </c>
      <c r="B52" s="1" t="e">
        <f t="shared" si="4"/>
        <v>#REF!</v>
      </c>
      <c r="C52" s="1" t="e">
        <f t="shared" si="3"/>
        <v>#REF!</v>
      </c>
      <c r="D52" s="1" t="e">
        <f t="shared" si="0"/>
        <v>#REF!</v>
      </c>
      <c r="H52">
        <v>18</v>
      </c>
    </row>
    <row r="53" spans="1:8" ht="15">
      <c r="A53" s="22" t="e">
        <f>DATE(YEAR(#REF!),2,H53)</f>
        <v>#REF!</v>
      </c>
      <c r="B53" s="1" t="e">
        <f t="shared" si="4"/>
        <v>#REF!</v>
      </c>
      <c r="C53" s="1" t="e">
        <f t="shared" si="3"/>
        <v>#REF!</v>
      </c>
      <c r="D53" s="1" t="e">
        <f t="shared" si="0"/>
        <v>#REF!</v>
      </c>
      <c r="H53">
        <v>19</v>
      </c>
    </row>
    <row r="54" spans="1:8" ht="15">
      <c r="A54" s="22" t="e">
        <f>DATE(YEAR(#REF!),2,H54)</f>
        <v>#REF!</v>
      </c>
      <c r="B54" s="1" t="e">
        <f t="shared" si="4"/>
        <v>#REF!</v>
      </c>
      <c r="C54" s="1" t="e">
        <f t="shared" si="3"/>
        <v>#REF!</v>
      </c>
      <c r="D54" s="1" t="e">
        <f t="shared" si="0"/>
        <v>#REF!</v>
      </c>
      <c r="H54">
        <v>20</v>
      </c>
    </row>
    <row r="55" spans="1:8" ht="15">
      <c r="A55" s="22" t="e">
        <f>DATE(YEAR(#REF!),2,H55)</f>
        <v>#REF!</v>
      </c>
      <c r="B55" s="1" t="e">
        <f t="shared" si="4"/>
        <v>#REF!</v>
      </c>
      <c r="C55" s="1" t="e">
        <f t="shared" si="3"/>
        <v>#REF!</v>
      </c>
      <c r="D55" s="1" t="e">
        <f t="shared" si="0"/>
        <v>#REF!</v>
      </c>
      <c r="H55">
        <v>21</v>
      </c>
    </row>
    <row r="56" spans="1:8" ht="15">
      <c r="A56" s="22" t="e">
        <f>DATE(YEAR(#REF!),2,H56)</f>
        <v>#REF!</v>
      </c>
      <c r="B56" s="1" t="e">
        <f t="shared" si="4"/>
        <v>#REF!</v>
      </c>
      <c r="C56" s="1" t="e">
        <f t="shared" si="3"/>
        <v>#REF!</v>
      </c>
      <c r="D56" s="1" t="e">
        <f t="shared" si="0"/>
        <v>#REF!</v>
      </c>
      <c r="H56">
        <v>22</v>
      </c>
    </row>
    <row r="57" spans="1:8" ht="15">
      <c r="A57" s="22" t="e">
        <f>DATE(YEAR(#REF!),2,H57)</f>
        <v>#REF!</v>
      </c>
      <c r="B57" s="1" t="e">
        <f t="shared" si="4"/>
        <v>#REF!</v>
      </c>
      <c r="C57" s="1" t="e">
        <f t="shared" si="3"/>
        <v>#REF!</v>
      </c>
      <c r="D57" s="1" t="e">
        <f t="shared" si="0"/>
        <v>#REF!</v>
      </c>
      <c r="H57">
        <v>23</v>
      </c>
    </row>
    <row r="58" spans="1:8" ht="15">
      <c r="A58" s="22" t="e">
        <f>DATE(YEAR(#REF!),2,H58)</f>
        <v>#REF!</v>
      </c>
      <c r="B58" s="1" t="e">
        <f t="shared" si="4"/>
        <v>#REF!</v>
      </c>
      <c r="C58" s="1" t="e">
        <f t="shared" si="3"/>
        <v>#REF!</v>
      </c>
      <c r="D58" s="1" t="e">
        <f t="shared" si="0"/>
        <v>#REF!</v>
      </c>
      <c r="H58">
        <v>24</v>
      </c>
    </row>
    <row r="59" spans="1:8" ht="15">
      <c r="A59" s="22" t="e">
        <f>DATE(YEAR(#REF!),2,H59)</f>
        <v>#REF!</v>
      </c>
      <c r="B59" s="1" t="e">
        <f t="shared" si="4"/>
        <v>#REF!</v>
      </c>
      <c r="C59" s="1" t="e">
        <f t="shared" si="3"/>
        <v>#REF!</v>
      </c>
      <c r="D59" s="1" t="e">
        <f t="shared" si="0"/>
        <v>#REF!</v>
      </c>
      <c r="H59">
        <v>25</v>
      </c>
    </row>
    <row r="60" spans="1:8" ht="15">
      <c r="A60" s="22" t="e">
        <f>DATE(YEAR(#REF!),2,H60)</f>
        <v>#REF!</v>
      </c>
      <c r="B60" s="1" t="e">
        <f t="shared" si="4"/>
        <v>#REF!</v>
      </c>
      <c r="C60" s="1" t="e">
        <f t="shared" si="3"/>
        <v>#REF!</v>
      </c>
      <c r="D60" s="1" t="e">
        <f t="shared" si="0"/>
        <v>#REF!</v>
      </c>
      <c r="H60">
        <v>26</v>
      </c>
    </row>
    <row r="61" spans="1:8" ht="15">
      <c r="A61" s="22" t="e">
        <f>DATE(YEAR(#REF!),2,H61)</f>
        <v>#REF!</v>
      </c>
      <c r="B61" s="1" t="e">
        <f t="shared" si="4"/>
        <v>#REF!</v>
      </c>
      <c r="C61" s="1" t="e">
        <f t="shared" si="3"/>
        <v>#REF!</v>
      </c>
      <c r="D61" s="1" t="e">
        <f t="shared" si="0"/>
        <v>#REF!</v>
      </c>
      <c r="H61">
        <v>27</v>
      </c>
    </row>
    <row r="62" spans="1:8" ht="15">
      <c r="A62" s="22" t="e">
        <f>DATE(YEAR(#REF!),2,H62)</f>
        <v>#REF!</v>
      </c>
      <c r="B62" s="1" t="e">
        <f t="shared" si="4"/>
        <v>#REF!</v>
      </c>
      <c r="C62" s="1" t="e">
        <f t="shared" si="3"/>
        <v>#REF!</v>
      </c>
      <c r="D62" s="1" t="e">
        <f t="shared" si="0"/>
        <v>#REF!</v>
      </c>
      <c r="H62">
        <v>28</v>
      </c>
    </row>
    <row r="63" spans="1:8" ht="15">
      <c r="A63" s="22" t="e">
        <f>DATE(YEAR(#REF!),2,H63)</f>
        <v>#REF!</v>
      </c>
      <c r="B63" s="1" t="e">
        <f t="shared" si="4"/>
        <v>#REF!</v>
      </c>
      <c r="C63" s="1" t="e">
        <f t="shared" si="3"/>
        <v>#REF!</v>
      </c>
      <c r="D63" s="1" t="e">
        <f t="shared" si="0"/>
        <v>#REF!</v>
      </c>
      <c r="H63">
        <v>29</v>
      </c>
    </row>
    <row r="64" spans="1:8" ht="15">
      <c r="A64" s="22" t="e">
        <f>DATE(YEAR(#REF!),3,H64)</f>
        <v>#REF!</v>
      </c>
      <c r="B64" s="1" t="e">
        <f t="shared" si="4"/>
        <v>#REF!</v>
      </c>
      <c r="C64" s="1" t="e">
        <f t="shared" si="3"/>
        <v>#REF!</v>
      </c>
      <c r="D64" s="1" t="e">
        <f t="shared" si="0"/>
        <v>#REF!</v>
      </c>
      <c r="H64">
        <v>1</v>
      </c>
    </row>
    <row r="65" spans="1:8" ht="15">
      <c r="A65" s="22" t="e">
        <f>DATE(YEAR(#REF!),3,H65)</f>
        <v>#REF!</v>
      </c>
      <c r="B65" s="1" t="e">
        <f t="shared" si="4"/>
        <v>#REF!</v>
      </c>
      <c r="C65" s="1" t="e">
        <f t="shared" si="3"/>
        <v>#REF!</v>
      </c>
      <c r="D65" s="1" t="e">
        <f t="shared" si="0"/>
        <v>#REF!</v>
      </c>
      <c r="H65">
        <v>2</v>
      </c>
    </row>
    <row r="66" spans="1:8" ht="15">
      <c r="A66" s="22" t="e">
        <f>DATE(YEAR(#REF!),3,H66)</f>
        <v>#REF!</v>
      </c>
      <c r="B66" s="1" t="e">
        <f t="shared" si="4"/>
        <v>#REF!</v>
      </c>
      <c r="C66" s="1" t="e">
        <f t="shared" si="3"/>
        <v>#REF!</v>
      </c>
      <c r="D66" s="1" t="e">
        <f t="shared" si="0"/>
        <v>#REF!</v>
      </c>
      <c r="H66">
        <v>3</v>
      </c>
    </row>
    <row r="67" spans="1:8" ht="15">
      <c r="A67" s="22" t="e">
        <f>DATE(YEAR(#REF!),3,H67)</f>
        <v>#REF!</v>
      </c>
      <c r="B67" s="1" t="e">
        <f t="shared" si="4"/>
        <v>#REF!</v>
      </c>
      <c r="C67" s="1" t="e">
        <f t="shared" si="3"/>
        <v>#REF!</v>
      </c>
      <c r="D67" s="1" t="e">
        <f t="shared" si="0"/>
        <v>#REF!</v>
      </c>
      <c r="H67">
        <v>4</v>
      </c>
    </row>
    <row r="68" spans="1:8" ht="15">
      <c r="A68" s="22" t="e">
        <f>DATE(YEAR(#REF!),3,H68)</f>
        <v>#REF!</v>
      </c>
      <c r="B68" s="1" t="e">
        <f t="shared" si="4"/>
        <v>#REF!</v>
      </c>
      <c r="C68" s="1" t="e">
        <f t="shared" si="3"/>
        <v>#REF!</v>
      </c>
      <c r="D68" s="1" t="e">
        <f t="shared" si="0"/>
        <v>#REF!</v>
      </c>
      <c r="H68">
        <v>5</v>
      </c>
    </row>
    <row r="69" spans="1:8" ht="15">
      <c r="A69" s="22" t="e">
        <f>DATE(YEAR(#REF!),3,H69)</f>
        <v>#REF!</v>
      </c>
      <c r="B69" s="1" t="e">
        <f t="shared" si="4"/>
        <v>#REF!</v>
      </c>
      <c r="C69" s="1" t="e">
        <f t="shared" si="3"/>
        <v>#REF!</v>
      </c>
      <c r="D69" s="1" t="e">
        <f aca="true" t="shared" si="5" ref="D69:D132">IF(COUNTIF(I$4:J$14,B69)=1,VLOOKUP(B69,I$4:J$14,2)+A69+30,C69)</f>
        <v>#REF!</v>
      </c>
      <c r="H69">
        <v>6</v>
      </c>
    </row>
    <row r="70" spans="1:8" ht="15">
      <c r="A70" s="22" t="e">
        <f>DATE(YEAR(#REF!),3,H70)</f>
        <v>#REF!</v>
      </c>
      <c r="B70" s="1" t="e">
        <f t="shared" si="4"/>
        <v>#REF!</v>
      </c>
      <c r="C70" s="1" t="e">
        <f t="shared" si="3"/>
        <v>#REF!</v>
      </c>
      <c r="D70" s="1" t="e">
        <f t="shared" si="5"/>
        <v>#REF!</v>
      </c>
      <c r="H70">
        <v>7</v>
      </c>
    </row>
    <row r="71" spans="1:8" ht="15">
      <c r="A71" s="22" t="e">
        <f>DATE(YEAR(#REF!),3,H71)</f>
        <v>#REF!</v>
      </c>
      <c r="B71" s="1" t="e">
        <f t="shared" si="4"/>
        <v>#REF!</v>
      </c>
      <c r="C71" s="1" t="e">
        <f t="shared" si="3"/>
        <v>#REF!</v>
      </c>
      <c r="D71" s="1" t="e">
        <f t="shared" si="5"/>
        <v>#REF!</v>
      </c>
      <c r="H71">
        <v>8</v>
      </c>
    </row>
    <row r="72" spans="1:8" ht="15">
      <c r="A72" s="22" t="e">
        <f>DATE(YEAR(#REF!),3,H72)</f>
        <v>#REF!</v>
      </c>
      <c r="B72" s="1" t="e">
        <f t="shared" si="4"/>
        <v>#REF!</v>
      </c>
      <c r="C72" s="1" t="e">
        <f t="shared" si="3"/>
        <v>#REF!</v>
      </c>
      <c r="D72" s="1" t="e">
        <f t="shared" si="5"/>
        <v>#REF!</v>
      </c>
      <c r="H72">
        <v>9</v>
      </c>
    </row>
    <row r="73" spans="1:8" ht="15">
      <c r="A73" s="22" t="e">
        <f>DATE(YEAR(#REF!),3,H73)</f>
        <v>#REF!</v>
      </c>
      <c r="B73" s="1" t="e">
        <f t="shared" si="4"/>
        <v>#REF!</v>
      </c>
      <c r="C73" s="1" t="e">
        <f t="shared" si="3"/>
        <v>#REF!</v>
      </c>
      <c r="D73" s="1" t="e">
        <f t="shared" si="5"/>
        <v>#REF!</v>
      </c>
      <c r="H73">
        <v>10</v>
      </c>
    </row>
    <row r="74" spans="1:8" ht="15">
      <c r="A74" s="22" t="e">
        <f>DATE(YEAR(#REF!),3,H74)</f>
        <v>#REF!</v>
      </c>
      <c r="B74" s="1" t="e">
        <f t="shared" si="4"/>
        <v>#REF!</v>
      </c>
      <c r="C74" s="1" t="e">
        <f t="shared" si="3"/>
        <v>#REF!</v>
      </c>
      <c r="D74" s="1" t="e">
        <f t="shared" si="5"/>
        <v>#REF!</v>
      </c>
      <c r="H74">
        <v>11</v>
      </c>
    </row>
    <row r="75" spans="1:8" ht="15">
      <c r="A75" s="22" t="e">
        <f>DATE(YEAR(#REF!),3,H75)</f>
        <v>#REF!</v>
      </c>
      <c r="B75" s="1" t="e">
        <f t="shared" si="4"/>
        <v>#REF!</v>
      </c>
      <c r="C75" s="1" t="e">
        <f t="shared" si="3"/>
        <v>#REF!</v>
      </c>
      <c r="D75" s="1" t="e">
        <f t="shared" si="5"/>
        <v>#REF!</v>
      </c>
      <c r="H75">
        <v>12</v>
      </c>
    </row>
    <row r="76" spans="1:8" ht="15">
      <c r="A76" s="22" t="e">
        <f>DATE(YEAR(#REF!),3,H76)</f>
        <v>#REF!</v>
      </c>
      <c r="B76" s="1" t="e">
        <f t="shared" si="4"/>
        <v>#REF!</v>
      </c>
      <c r="C76" s="1" t="e">
        <f t="shared" si="3"/>
        <v>#REF!</v>
      </c>
      <c r="D76" s="1" t="e">
        <f t="shared" si="5"/>
        <v>#REF!</v>
      </c>
      <c r="H76">
        <v>13</v>
      </c>
    </row>
    <row r="77" spans="1:8" ht="15">
      <c r="A77" s="22" t="e">
        <f>DATE(YEAR(#REF!),3,H77)</f>
        <v>#REF!</v>
      </c>
      <c r="B77" s="1" t="e">
        <f t="shared" si="4"/>
        <v>#REF!</v>
      </c>
      <c r="C77" s="1" t="e">
        <f aca="true" t="shared" si="6" ref="C77:C140">IF(WEEKDAY(A77+30)=7,(A77+32),IF(WEEKDAY(A77+30)=1,(A77+31),A77+30))</f>
        <v>#REF!</v>
      </c>
      <c r="D77" s="1" t="e">
        <f t="shared" si="5"/>
        <v>#REF!</v>
      </c>
      <c r="H77">
        <v>14</v>
      </c>
    </row>
    <row r="78" spans="1:8" ht="15">
      <c r="A78" s="22" t="e">
        <f>DATE(YEAR(#REF!),3,H78)</f>
        <v>#REF!</v>
      </c>
      <c r="B78" s="1" t="e">
        <f t="shared" si="4"/>
        <v>#REF!</v>
      </c>
      <c r="C78" s="1" t="e">
        <f t="shared" si="6"/>
        <v>#REF!</v>
      </c>
      <c r="D78" s="1" t="e">
        <f t="shared" si="5"/>
        <v>#REF!</v>
      </c>
      <c r="H78">
        <v>15</v>
      </c>
    </row>
    <row r="79" spans="1:8" ht="15">
      <c r="A79" s="22" t="e">
        <f>DATE(YEAR(#REF!),3,H79)</f>
        <v>#REF!</v>
      </c>
      <c r="B79" s="1" t="e">
        <f aca="true" t="shared" si="7" ref="B79:B142">A79+30</f>
        <v>#REF!</v>
      </c>
      <c r="C79" s="1" t="e">
        <f t="shared" si="6"/>
        <v>#REF!</v>
      </c>
      <c r="D79" s="1" t="e">
        <f t="shared" si="5"/>
        <v>#REF!</v>
      </c>
      <c r="H79">
        <v>16</v>
      </c>
    </row>
    <row r="80" spans="1:8" ht="15">
      <c r="A80" s="22" t="e">
        <f>DATE(YEAR(#REF!),3,H80)</f>
        <v>#REF!</v>
      </c>
      <c r="B80" s="1" t="e">
        <f t="shared" si="7"/>
        <v>#REF!</v>
      </c>
      <c r="C80" s="1" t="e">
        <f t="shared" si="6"/>
        <v>#REF!</v>
      </c>
      <c r="D80" s="1" t="e">
        <f t="shared" si="5"/>
        <v>#REF!</v>
      </c>
      <c r="H80">
        <v>17</v>
      </c>
    </row>
    <row r="81" spans="1:8" ht="15">
      <c r="A81" s="22" t="e">
        <f>DATE(YEAR(#REF!),3,H81)</f>
        <v>#REF!</v>
      </c>
      <c r="B81" s="1" t="e">
        <f t="shared" si="7"/>
        <v>#REF!</v>
      </c>
      <c r="C81" s="1" t="e">
        <f t="shared" si="6"/>
        <v>#REF!</v>
      </c>
      <c r="D81" s="1" t="e">
        <f t="shared" si="5"/>
        <v>#REF!</v>
      </c>
      <c r="H81">
        <v>18</v>
      </c>
    </row>
    <row r="82" spans="1:8" ht="15">
      <c r="A82" s="22" t="e">
        <f>DATE(YEAR(#REF!),3,H82)</f>
        <v>#REF!</v>
      </c>
      <c r="B82" s="1" t="e">
        <f t="shared" si="7"/>
        <v>#REF!</v>
      </c>
      <c r="C82" s="1" t="e">
        <f t="shared" si="6"/>
        <v>#REF!</v>
      </c>
      <c r="D82" s="1" t="e">
        <f t="shared" si="5"/>
        <v>#REF!</v>
      </c>
      <c r="H82">
        <v>19</v>
      </c>
    </row>
    <row r="83" spans="1:8" ht="15">
      <c r="A83" s="22" t="e">
        <f>DATE(YEAR(#REF!),3,H83)</f>
        <v>#REF!</v>
      </c>
      <c r="B83" s="1" t="e">
        <f t="shared" si="7"/>
        <v>#REF!</v>
      </c>
      <c r="C83" s="1" t="e">
        <f t="shared" si="6"/>
        <v>#REF!</v>
      </c>
      <c r="D83" s="1" t="e">
        <f t="shared" si="5"/>
        <v>#REF!</v>
      </c>
      <c r="H83">
        <v>20</v>
      </c>
    </row>
    <row r="84" spans="1:8" ht="15">
      <c r="A84" s="22" t="e">
        <f>DATE(YEAR(#REF!),3,H84)</f>
        <v>#REF!</v>
      </c>
      <c r="B84" s="1" t="e">
        <f t="shared" si="7"/>
        <v>#REF!</v>
      </c>
      <c r="C84" s="1" t="e">
        <f t="shared" si="6"/>
        <v>#REF!</v>
      </c>
      <c r="D84" s="1" t="e">
        <f t="shared" si="5"/>
        <v>#REF!</v>
      </c>
      <c r="F84" s="1"/>
      <c r="H84">
        <v>21</v>
      </c>
    </row>
    <row r="85" spans="1:8" ht="15">
      <c r="A85" s="22" t="e">
        <f>DATE(YEAR(#REF!),3,H85)</f>
        <v>#REF!</v>
      </c>
      <c r="B85" s="1" t="e">
        <f t="shared" si="7"/>
        <v>#REF!</v>
      </c>
      <c r="C85" s="1" t="e">
        <f t="shared" si="6"/>
        <v>#REF!</v>
      </c>
      <c r="D85" s="1" t="e">
        <f t="shared" si="5"/>
        <v>#REF!</v>
      </c>
      <c r="F85" s="1"/>
      <c r="H85">
        <v>22</v>
      </c>
    </row>
    <row r="86" spans="1:11" ht="15">
      <c r="A86" s="22" t="e">
        <f>DATE(YEAR(#REF!),3,H86)</f>
        <v>#REF!</v>
      </c>
      <c r="B86" s="1" t="e">
        <f t="shared" si="7"/>
        <v>#REF!</v>
      </c>
      <c r="C86" s="1" t="e">
        <f t="shared" si="6"/>
        <v>#REF!</v>
      </c>
      <c r="D86" s="1" t="e">
        <f t="shared" si="5"/>
        <v>#REF!</v>
      </c>
      <c r="F86" s="1"/>
      <c r="H86">
        <v>23</v>
      </c>
      <c r="K86" s="1"/>
    </row>
    <row r="87" spans="1:11" ht="15">
      <c r="A87" s="22" t="e">
        <f>DATE(YEAR(#REF!),3,H87)</f>
        <v>#REF!</v>
      </c>
      <c r="B87" s="1" t="e">
        <f t="shared" si="7"/>
        <v>#REF!</v>
      </c>
      <c r="C87" s="1" t="e">
        <f t="shared" si="6"/>
        <v>#REF!</v>
      </c>
      <c r="D87" s="1" t="e">
        <f t="shared" si="5"/>
        <v>#REF!</v>
      </c>
      <c r="F87" s="1"/>
      <c r="H87">
        <v>24</v>
      </c>
      <c r="K87" s="1"/>
    </row>
    <row r="88" spans="1:11" ht="15">
      <c r="A88" s="22" t="e">
        <f>DATE(YEAR(#REF!),3,H88)</f>
        <v>#REF!</v>
      </c>
      <c r="B88" s="1" t="e">
        <f t="shared" si="7"/>
        <v>#REF!</v>
      </c>
      <c r="C88" s="1" t="e">
        <f t="shared" si="6"/>
        <v>#REF!</v>
      </c>
      <c r="D88" s="1" t="e">
        <f t="shared" si="5"/>
        <v>#REF!</v>
      </c>
      <c r="F88" s="1"/>
      <c r="H88">
        <v>25</v>
      </c>
      <c r="K88" s="6"/>
    </row>
    <row r="89" spans="1:11" ht="15">
      <c r="A89" s="22" t="e">
        <f>DATE(YEAR(#REF!),3,H89)</f>
        <v>#REF!</v>
      </c>
      <c r="B89" s="1" t="e">
        <f t="shared" si="7"/>
        <v>#REF!</v>
      </c>
      <c r="C89" s="1" t="e">
        <f t="shared" si="6"/>
        <v>#REF!</v>
      </c>
      <c r="D89" s="1" t="e">
        <f t="shared" si="5"/>
        <v>#REF!</v>
      </c>
      <c r="F89" s="1"/>
      <c r="H89">
        <v>26</v>
      </c>
      <c r="K89" s="1"/>
    </row>
    <row r="90" spans="1:11" ht="15">
      <c r="A90" s="22" t="e">
        <f>DATE(YEAR(#REF!),3,H90)</f>
        <v>#REF!</v>
      </c>
      <c r="B90" s="1" t="e">
        <f t="shared" si="7"/>
        <v>#REF!</v>
      </c>
      <c r="C90" s="1" t="e">
        <f t="shared" si="6"/>
        <v>#REF!</v>
      </c>
      <c r="D90" s="1" t="e">
        <f t="shared" si="5"/>
        <v>#REF!</v>
      </c>
      <c r="F90" s="1"/>
      <c r="H90">
        <v>27</v>
      </c>
      <c r="K90" s="1"/>
    </row>
    <row r="91" spans="1:8" ht="15">
      <c r="A91" s="22" t="e">
        <f>DATE(YEAR(#REF!),3,H91)</f>
        <v>#REF!</v>
      </c>
      <c r="B91" s="1" t="e">
        <f t="shared" si="7"/>
        <v>#REF!</v>
      </c>
      <c r="C91" s="1" t="e">
        <f t="shared" si="6"/>
        <v>#REF!</v>
      </c>
      <c r="D91" s="1" t="e">
        <f t="shared" si="5"/>
        <v>#REF!</v>
      </c>
      <c r="F91" s="1"/>
      <c r="H91">
        <v>28</v>
      </c>
    </row>
    <row r="92" spans="1:8" ht="15">
      <c r="A92" s="22" t="e">
        <f>DATE(YEAR(#REF!),3,H92)</f>
        <v>#REF!</v>
      </c>
      <c r="B92" s="1" t="e">
        <f t="shared" si="7"/>
        <v>#REF!</v>
      </c>
      <c r="C92" s="1" t="e">
        <f t="shared" si="6"/>
        <v>#REF!</v>
      </c>
      <c r="D92" s="1" t="e">
        <f t="shared" si="5"/>
        <v>#REF!</v>
      </c>
      <c r="F92" s="1"/>
      <c r="H92">
        <v>29</v>
      </c>
    </row>
    <row r="93" spans="1:8" ht="15">
      <c r="A93" s="22" t="e">
        <f>DATE(YEAR(#REF!),3,H93)</f>
        <v>#REF!</v>
      </c>
      <c r="B93" s="1" t="e">
        <f t="shared" si="7"/>
        <v>#REF!</v>
      </c>
      <c r="C93" s="1" t="e">
        <f t="shared" si="6"/>
        <v>#REF!</v>
      </c>
      <c r="D93" s="1" t="e">
        <f t="shared" si="5"/>
        <v>#REF!</v>
      </c>
      <c r="F93" s="1"/>
      <c r="H93">
        <v>30</v>
      </c>
    </row>
    <row r="94" spans="1:8" ht="15">
      <c r="A94" s="22" t="e">
        <f>DATE(YEAR(#REF!),3,H94)</f>
        <v>#REF!</v>
      </c>
      <c r="B94" s="1" t="e">
        <f t="shared" si="7"/>
        <v>#REF!</v>
      </c>
      <c r="C94" s="1" t="e">
        <f t="shared" si="6"/>
        <v>#REF!</v>
      </c>
      <c r="D94" s="1" t="e">
        <f t="shared" si="5"/>
        <v>#REF!</v>
      </c>
      <c r="F94" s="1"/>
      <c r="H94">
        <v>31</v>
      </c>
    </row>
    <row r="95" spans="1:8" ht="15">
      <c r="A95" s="22" t="e">
        <f>DATE(YEAR(#REF!),4,H95)</f>
        <v>#REF!</v>
      </c>
      <c r="B95" s="1" t="e">
        <f t="shared" si="7"/>
        <v>#REF!</v>
      </c>
      <c r="C95" s="1" t="e">
        <f t="shared" si="6"/>
        <v>#REF!</v>
      </c>
      <c r="D95" s="1" t="e">
        <f t="shared" si="5"/>
        <v>#REF!</v>
      </c>
      <c r="F95" s="1"/>
      <c r="H95">
        <v>1</v>
      </c>
    </row>
    <row r="96" spans="1:8" ht="15">
      <c r="A96" s="22" t="e">
        <f>DATE(YEAR(#REF!),4,H96)</f>
        <v>#REF!</v>
      </c>
      <c r="B96" s="1" t="e">
        <f t="shared" si="7"/>
        <v>#REF!</v>
      </c>
      <c r="C96" s="1" t="e">
        <f t="shared" si="6"/>
        <v>#REF!</v>
      </c>
      <c r="D96" s="1" t="e">
        <f t="shared" si="5"/>
        <v>#REF!</v>
      </c>
      <c r="F96" s="1"/>
      <c r="H96">
        <v>2</v>
      </c>
    </row>
    <row r="97" spans="1:8" ht="15">
      <c r="A97" s="22" t="e">
        <f>DATE(YEAR(#REF!),4,H97)</f>
        <v>#REF!</v>
      </c>
      <c r="B97" s="1" t="e">
        <f t="shared" si="7"/>
        <v>#REF!</v>
      </c>
      <c r="C97" s="1" t="e">
        <f t="shared" si="6"/>
        <v>#REF!</v>
      </c>
      <c r="D97" s="1" t="e">
        <f t="shared" si="5"/>
        <v>#REF!</v>
      </c>
      <c r="F97" s="1"/>
      <c r="H97">
        <v>3</v>
      </c>
    </row>
    <row r="98" spans="1:8" ht="15">
      <c r="A98" s="22" t="e">
        <f>DATE(YEAR(#REF!),4,H98)</f>
        <v>#REF!</v>
      </c>
      <c r="B98" s="1" t="e">
        <f t="shared" si="7"/>
        <v>#REF!</v>
      </c>
      <c r="C98" s="1" t="e">
        <f t="shared" si="6"/>
        <v>#REF!</v>
      </c>
      <c r="D98" s="1" t="e">
        <f t="shared" si="5"/>
        <v>#REF!</v>
      </c>
      <c r="F98" s="1"/>
      <c r="H98">
        <v>4</v>
      </c>
    </row>
    <row r="99" spans="1:8" ht="15">
      <c r="A99" s="22" t="e">
        <f>DATE(YEAR(#REF!),4,H99)</f>
        <v>#REF!</v>
      </c>
      <c r="B99" s="1" t="e">
        <f t="shared" si="7"/>
        <v>#REF!</v>
      </c>
      <c r="C99" s="1" t="e">
        <f t="shared" si="6"/>
        <v>#REF!</v>
      </c>
      <c r="D99" s="1" t="e">
        <f t="shared" si="5"/>
        <v>#REF!</v>
      </c>
      <c r="F99" s="1"/>
      <c r="H99">
        <v>5</v>
      </c>
    </row>
    <row r="100" spans="1:8" ht="15">
      <c r="A100" s="22" t="e">
        <f>DATE(YEAR(#REF!),4,H100)</f>
        <v>#REF!</v>
      </c>
      <c r="B100" s="1" t="e">
        <f t="shared" si="7"/>
        <v>#REF!</v>
      </c>
      <c r="C100" s="1" t="e">
        <f t="shared" si="6"/>
        <v>#REF!</v>
      </c>
      <c r="D100" s="1" t="e">
        <f t="shared" si="5"/>
        <v>#REF!</v>
      </c>
      <c r="F100" s="1"/>
      <c r="H100">
        <v>6</v>
      </c>
    </row>
    <row r="101" spans="1:8" ht="15">
      <c r="A101" s="22" t="e">
        <f>DATE(YEAR(#REF!),4,H101)</f>
        <v>#REF!</v>
      </c>
      <c r="B101" s="1" t="e">
        <f t="shared" si="7"/>
        <v>#REF!</v>
      </c>
      <c r="C101" s="1" t="e">
        <f t="shared" si="6"/>
        <v>#REF!</v>
      </c>
      <c r="D101" s="1" t="e">
        <f t="shared" si="5"/>
        <v>#REF!</v>
      </c>
      <c r="F101" s="1"/>
      <c r="H101">
        <v>7</v>
      </c>
    </row>
    <row r="102" spans="1:8" ht="15">
      <c r="A102" s="22" t="e">
        <f>DATE(YEAR(#REF!),4,H102)</f>
        <v>#REF!</v>
      </c>
      <c r="B102" s="1" t="e">
        <f t="shared" si="7"/>
        <v>#REF!</v>
      </c>
      <c r="C102" s="1" t="e">
        <f t="shared" si="6"/>
        <v>#REF!</v>
      </c>
      <c r="D102" s="1" t="e">
        <f t="shared" si="5"/>
        <v>#REF!</v>
      </c>
      <c r="F102" s="1"/>
      <c r="H102">
        <v>8</v>
      </c>
    </row>
    <row r="103" spans="1:8" ht="15">
      <c r="A103" s="22" t="e">
        <f>DATE(YEAR(#REF!),4,H103)</f>
        <v>#REF!</v>
      </c>
      <c r="B103" s="1" t="e">
        <f t="shared" si="7"/>
        <v>#REF!</v>
      </c>
      <c r="C103" s="1" t="e">
        <f t="shared" si="6"/>
        <v>#REF!</v>
      </c>
      <c r="D103" s="1" t="e">
        <f t="shared" si="5"/>
        <v>#REF!</v>
      </c>
      <c r="F103" s="1"/>
      <c r="H103">
        <v>9</v>
      </c>
    </row>
    <row r="104" spans="1:8" ht="15">
      <c r="A104" s="22" t="e">
        <f>DATE(YEAR(#REF!),4,H104)</f>
        <v>#REF!</v>
      </c>
      <c r="B104" s="1" t="e">
        <f t="shared" si="7"/>
        <v>#REF!</v>
      </c>
      <c r="C104" s="1" t="e">
        <f t="shared" si="6"/>
        <v>#REF!</v>
      </c>
      <c r="D104" s="1" t="e">
        <f t="shared" si="5"/>
        <v>#REF!</v>
      </c>
      <c r="F104" s="1"/>
      <c r="H104">
        <v>10</v>
      </c>
    </row>
    <row r="105" spans="1:8" ht="15">
      <c r="A105" s="22" t="e">
        <f>DATE(YEAR(#REF!),4,H105)</f>
        <v>#REF!</v>
      </c>
      <c r="B105" s="1" t="e">
        <f t="shared" si="7"/>
        <v>#REF!</v>
      </c>
      <c r="C105" s="1" t="e">
        <f t="shared" si="6"/>
        <v>#REF!</v>
      </c>
      <c r="D105" s="1" t="e">
        <f t="shared" si="5"/>
        <v>#REF!</v>
      </c>
      <c r="F105" s="1"/>
      <c r="H105">
        <v>11</v>
      </c>
    </row>
    <row r="106" spans="1:8" ht="15">
      <c r="A106" s="22" t="e">
        <f>DATE(YEAR(#REF!),4,H106)</f>
        <v>#REF!</v>
      </c>
      <c r="B106" s="1" t="e">
        <f t="shared" si="7"/>
        <v>#REF!</v>
      </c>
      <c r="C106" s="1" t="e">
        <f t="shared" si="6"/>
        <v>#REF!</v>
      </c>
      <c r="D106" s="1" t="e">
        <f t="shared" si="5"/>
        <v>#REF!</v>
      </c>
      <c r="F106" s="1"/>
      <c r="H106">
        <v>12</v>
      </c>
    </row>
    <row r="107" spans="1:8" ht="15">
      <c r="A107" s="22" t="e">
        <f>DATE(YEAR(#REF!),4,H107)</f>
        <v>#REF!</v>
      </c>
      <c r="B107" s="1" t="e">
        <f t="shared" si="7"/>
        <v>#REF!</v>
      </c>
      <c r="C107" s="1" t="e">
        <f t="shared" si="6"/>
        <v>#REF!</v>
      </c>
      <c r="D107" s="1" t="e">
        <f t="shared" si="5"/>
        <v>#REF!</v>
      </c>
      <c r="F107" s="1"/>
      <c r="H107">
        <v>13</v>
      </c>
    </row>
    <row r="108" spans="1:8" ht="15">
      <c r="A108" s="22" t="e">
        <f>DATE(YEAR(#REF!),4,H108)</f>
        <v>#REF!</v>
      </c>
      <c r="B108" s="1" t="e">
        <f t="shared" si="7"/>
        <v>#REF!</v>
      </c>
      <c r="C108" s="1" t="e">
        <f t="shared" si="6"/>
        <v>#REF!</v>
      </c>
      <c r="D108" s="1" t="e">
        <f t="shared" si="5"/>
        <v>#REF!</v>
      </c>
      <c r="F108" s="1"/>
      <c r="H108">
        <v>14</v>
      </c>
    </row>
    <row r="109" spans="1:8" ht="15">
      <c r="A109" s="22" t="e">
        <f>DATE(YEAR(#REF!),4,H109)</f>
        <v>#REF!</v>
      </c>
      <c r="B109" s="1" t="e">
        <f t="shared" si="7"/>
        <v>#REF!</v>
      </c>
      <c r="C109" s="1" t="e">
        <f t="shared" si="6"/>
        <v>#REF!</v>
      </c>
      <c r="D109" s="1" t="e">
        <f t="shared" si="5"/>
        <v>#REF!</v>
      </c>
      <c r="F109" s="1"/>
      <c r="H109">
        <v>15</v>
      </c>
    </row>
    <row r="110" spans="1:8" ht="15">
      <c r="A110" s="22" t="e">
        <f>DATE(YEAR(#REF!),4,H110)</f>
        <v>#REF!</v>
      </c>
      <c r="B110" s="1" t="e">
        <f t="shared" si="7"/>
        <v>#REF!</v>
      </c>
      <c r="C110" s="1" t="e">
        <f t="shared" si="6"/>
        <v>#REF!</v>
      </c>
      <c r="D110" s="1" t="e">
        <f t="shared" si="5"/>
        <v>#REF!</v>
      </c>
      <c r="F110" s="1"/>
      <c r="H110">
        <v>16</v>
      </c>
    </row>
    <row r="111" spans="1:8" ht="15">
      <c r="A111" s="22" t="e">
        <f>DATE(YEAR(#REF!),4,H111)</f>
        <v>#REF!</v>
      </c>
      <c r="B111" s="1" t="e">
        <f t="shared" si="7"/>
        <v>#REF!</v>
      </c>
      <c r="C111" s="1" t="e">
        <f t="shared" si="6"/>
        <v>#REF!</v>
      </c>
      <c r="D111" s="1" t="e">
        <f t="shared" si="5"/>
        <v>#REF!</v>
      </c>
      <c r="F111" s="1"/>
      <c r="H111">
        <v>17</v>
      </c>
    </row>
    <row r="112" spans="1:8" ht="15">
      <c r="A112" s="22" t="e">
        <f>DATE(YEAR(#REF!),4,H112)</f>
        <v>#REF!</v>
      </c>
      <c r="B112" s="1" t="e">
        <f t="shared" si="7"/>
        <v>#REF!</v>
      </c>
      <c r="C112" s="1" t="e">
        <f t="shared" si="6"/>
        <v>#REF!</v>
      </c>
      <c r="D112" s="1" t="e">
        <f t="shared" si="5"/>
        <v>#REF!</v>
      </c>
      <c r="F112" s="1"/>
      <c r="H112">
        <v>18</v>
      </c>
    </row>
    <row r="113" spans="1:8" ht="15">
      <c r="A113" s="22" t="e">
        <f>DATE(YEAR(#REF!),4,H113)</f>
        <v>#REF!</v>
      </c>
      <c r="B113" s="1" t="e">
        <f t="shared" si="7"/>
        <v>#REF!</v>
      </c>
      <c r="C113" s="1" t="e">
        <f t="shared" si="6"/>
        <v>#REF!</v>
      </c>
      <c r="D113" s="1" t="e">
        <f t="shared" si="5"/>
        <v>#REF!</v>
      </c>
      <c r="F113" s="1"/>
      <c r="H113">
        <v>19</v>
      </c>
    </row>
    <row r="114" spans="1:8" ht="15">
      <c r="A114" s="22" t="e">
        <f>DATE(YEAR(#REF!),4,H114)</f>
        <v>#REF!</v>
      </c>
      <c r="B114" s="1" t="e">
        <f t="shared" si="7"/>
        <v>#REF!</v>
      </c>
      <c r="C114" s="1" t="e">
        <f t="shared" si="6"/>
        <v>#REF!</v>
      </c>
      <c r="D114" s="1" t="e">
        <f t="shared" si="5"/>
        <v>#REF!</v>
      </c>
      <c r="F114" s="1"/>
      <c r="H114">
        <v>20</v>
      </c>
    </row>
    <row r="115" spans="1:8" ht="15">
      <c r="A115" s="22" t="e">
        <f>DATE(YEAR(#REF!),4,H115)</f>
        <v>#REF!</v>
      </c>
      <c r="B115" s="1" t="e">
        <f t="shared" si="7"/>
        <v>#REF!</v>
      </c>
      <c r="C115" s="1" t="e">
        <f t="shared" si="6"/>
        <v>#REF!</v>
      </c>
      <c r="D115" s="1" t="e">
        <f t="shared" si="5"/>
        <v>#REF!</v>
      </c>
      <c r="F115" s="1"/>
      <c r="H115">
        <v>21</v>
      </c>
    </row>
    <row r="116" spans="1:8" ht="15">
      <c r="A116" s="22" t="e">
        <f>DATE(YEAR(#REF!),4,H116)</f>
        <v>#REF!</v>
      </c>
      <c r="B116" s="1" t="e">
        <f t="shared" si="7"/>
        <v>#REF!</v>
      </c>
      <c r="C116" s="1" t="e">
        <f t="shared" si="6"/>
        <v>#REF!</v>
      </c>
      <c r="D116" s="1" t="e">
        <f t="shared" si="5"/>
        <v>#REF!</v>
      </c>
      <c r="F116" s="1"/>
      <c r="H116">
        <v>22</v>
      </c>
    </row>
    <row r="117" spans="1:8" ht="15">
      <c r="A117" s="22" t="e">
        <f>DATE(YEAR(#REF!),4,H117)</f>
        <v>#REF!</v>
      </c>
      <c r="B117" s="1" t="e">
        <f t="shared" si="7"/>
        <v>#REF!</v>
      </c>
      <c r="C117" s="1" t="e">
        <f t="shared" si="6"/>
        <v>#REF!</v>
      </c>
      <c r="D117" s="1" t="e">
        <f t="shared" si="5"/>
        <v>#REF!</v>
      </c>
      <c r="F117" s="1"/>
      <c r="H117">
        <v>23</v>
      </c>
    </row>
    <row r="118" spans="1:8" ht="15">
      <c r="A118" s="22" t="e">
        <f>DATE(YEAR(#REF!),4,H118)</f>
        <v>#REF!</v>
      </c>
      <c r="B118" s="1" t="e">
        <f t="shared" si="7"/>
        <v>#REF!</v>
      </c>
      <c r="C118" s="1" t="e">
        <f t="shared" si="6"/>
        <v>#REF!</v>
      </c>
      <c r="D118" s="1" t="e">
        <f t="shared" si="5"/>
        <v>#REF!</v>
      </c>
      <c r="F118" s="1"/>
      <c r="H118">
        <v>24</v>
      </c>
    </row>
    <row r="119" spans="1:8" ht="15">
      <c r="A119" s="22" t="e">
        <f>DATE(YEAR(#REF!),4,H119)</f>
        <v>#REF!</v>
      </c>
      <c r="B119" s="1" t="e">
        <f t="shared" si="7"/>
        <v>#REF!</v>
      </c>
      <c r="C119" s="1" t="e">
        <f t="shared" si="6"/>
        <v>#REF!</v>
      </c>
      <c r="D119" s="1" t="e">
        <f t="shared" si="5"/>
        <v>#REF!</v>
      </c>
      <c r="F119" s="1"/>
      <c r="H119">
        <v>25</v>
      </c>
    </row>
    <row r="120" spans="1:8" ht="15">
      <c r="A120" s="22" t="e">
        <f>DATE(YEAR(#REF!),4,H120)</f>
        <v>#REF!</v>
      </c>
      <c r="B120" s="1" t="e">
        <f t="shared" si="7"/>
        <v>#REF!</v>
      </c>
      <c r="C120" s="1" t="e">
        <f t="shared" si="6"/>
        <v>#REF!</v>
      </c>
      <c r="D120" s="1" t="e">
        <f t="shared" si="5"/>
        <v>#REF!</v>
      </c>
      <c r="F120" s="1"/>
      <c r="H120">
        <v>26</v>
      </c>
    </row>
    <row r="121" spans="1:8" ht="15">
      <c r="A121" s="22" t="e">
        <f>DATE(YEAR(#REF!),4,H121)</f>
        <v>#REF!</v>
      </c>
      <c r="B121" s="1" t="e">
        <f t="shared" si="7"/>
        <v>#REF!</v>
      </c>
      <c r="C121" s="1" t="e">
        <f t="shared" si="6"/>
        <v>#REF!</v>
      </c>
      <c r="D121" s="1" t="e">
        <f t="shared" si="5"/>
        <v>#REF!</v>
      </c>
      <c r="F121" s="1"/>
      <c r="H121">
        <v>27</v>
      </c>
    </row>
    <row r="122" spans="1:8" ht="15">
      <c r="A122" s="22" t="e">
        <f>DATE(YEAR(#REF!),4,H122)</f>
        <v>#REF!</v>
      </c>
      <c r="B122" s="1" t="e">
        <f t="shared" si="7"/>
        <v>#REF!</v>
      </c>
      <c r="C122" s="1" t="e">
        <f t="shared" si="6"/>
        <v>#REF!</v>
      </c>
      <c r="D122" s="1" t="e">
        <f t="shared" si="5"/>
        <v>#REF!</v>
      </c>
      <c r="F122" s="1"/>
      <c r="H122">
        <v>28</v>
      </c>
    </row>
    <row r="123" spans="1:8" ht="15">
      <c r="A123" s="22" t="e">
        <f>DATE(YEAR(#REF!),4,H123)</f>
        <v>#REF!</v>
      </c>
      <c r="B123" s="1" t="e">
        <f t="shared" si="7"/>
        <v>#REF!</v>
      </c>
      <c r="C123" s="1" t="e">
        <f t="shared" si="6"/>
        <v>#REF!</v>
      </c>
      <c r="D123" s="1" t="e">
        <f t="shared" si="5"/>
        <v>#REF!</v>
      </c>
      <c r="H123">
        <v>29</v>
      </c>
    </row>
    <row r="124" spans="1:8" ht="15">
      <c r="A124" s="22" t="e">
        <f>DATE(YEAR(#REF!),4,H124)</f>
        <v>#REF!</v>
      </c>
      <c r="B124" s="1" t="e">
        <f t="shared" si="7"/>
        <v>#REF!</v>
      </c>
      <c r="C124" s="1" t="e">
        <f t="shared" si="6"/>
        <v>#REF!</v>
      </c>
      <c r="D124" s="1" t="e">
        <f t="shared" si="5"/>
        <v>#REF!</v>
      </c>
      <c r="H124">
        <v>30</v>
      </c>
    </row>
    <row r="125" spans="1:8" ht="15">
      <c r="A125" s="22" t="e">
        <f>DATE(YEAR(#REF!),5,H125)</f>
        <v>#REF!</v>
      </c>
      <c r="B125" s="1" t="e">
        <f t="shared" si="7"/>
        <v>#REF!</v>
      </c>
      <c r="C125" s="1" t="e">
        <f t="shared" si="6"/>
        <v>#REF!</v>
      </c>
      <c r="D125" s="1" t="e">
        <f t="shared" si="5"/>
        <v>#REF!</v>
      </c>
      <c r="H125">
        <v>1</v>
      </c>
    </row>
    <row r="126" spans="1:8" ht="15">
      <c r="A126" s="22" t="e">
        <f>DATE(YEAR(#REF!),5,H126)</f>
        <v>#REF!</v>
      </c>
      <c r="B126" s="1" t="e">
        <f t="shared" si="7"/>
        <v>#REF!</v>
      </c>
      <c r="C126" s="1" t="e">
        <f t="shared" si="6"/>
        <v>#REF!</v>
      </c>
      <c r="D126" s="1" t="e">
        <f t="shared" si="5"/>
        <v>#REF!</v>
      </c>
      <c r="H126">
        <v>2</v>
      </c>
    </row>
    <row r="127" spans="1:8" ht="15">
      <c r="A127" s="22" t="e">
        <f>DATE(YEAR(#REF!),5,H127)</f>
        <v>#REF!</v>
      </c>
      <c r="B127" s="1" t="e">
        <f t="shared" si="7"/>
        <v>#REF!</v>
      </c>
      <c r="C127" s="1" t="e">
        <f t="shared" si="6"/>
        <v>#REF!</v>
      </c>
      <c r="D127" s="1" t="e">
        <f t="shared" si="5"/>
        <v>#REF!</v>
      </c>
      <c r="H127">
        <v>3</v>
      </c>
    </row>
    <row r="128" spans="1:8" ht="15">
      <c r="A128" s="22" t="e">
        <f>DATE(YEAR(#REF!),5,H128)</f>
        <v>#REF!</v>
      </c>
      <c r="B128" s="1" t="e">
        <f t="shared" si="7"/>
        <v>#REF!</v>
      </c>
      <c r="C128" s="1" t="e">
        <f t="shared" si="6"/>
        <v>#REF!</v>
      </c>
      <c r="D128" s="1" t="e">
        <f t="shared" si="5"/>
        <v>#REF!</v>
      </c>
      <c r="H128">
        <v>4</v>
      </c>
    </row>
    <row r="129" spans="1:8" ht="15">
      <c r="A129" s="22" t="e">
        <f>DATE(YEAR(#REF!),5,H129)</f>
        <v>#REF!</v>
      </c>
      <c r="B129" s="1" t="e">
        <f t="shared" si="7"/>
        <v>#REF!</v>
      </c>
      <c r="C129" s="1" t="e">
        <f t="shared" si="6"/>
        <v>#REF!</v>
      </c>
      <c r="D129" s="1" t="e">
        <f t="shared" si="5"/>
        <v>#REF!</v>
      </c>
      <c r="H129">
        <v>5</v>
      </c>
    </row>
    <row r="130" spans="1:8" ht="15">
      <c r="A130" s="22" t="e">
        <f>DATE(YEAR(#REF!),5,H130)</f>
        <v>#REF!</v>
      </c>
      <c r="B130" s="1" t="e">
        <f t="shared" si="7"/>
        <v>#REF!</v>
      </c>
      <c r="C130" s="1" t="e">
        <f t="shared" si="6"/>
        <v>#REF!</v>
      </c>
      <c r="D130" s="1" t="e">
        <f t="shared" si="5"/>
        <v>#REF!</v>
      </c>
      <c r="H130">
        <v>6</v>
      </c>
    </row>
    <row r="131" spans="1:8" ht="15">
      <c r="A131" s="22" t="e">
        <f>DATE(YEAR(#REF!),5,H131)</f>
        <v>#REF!</v>
      </c>
      <c r="B131" s="1" t="e">
        <f t="shared" si="7"/>
        <v>#REF!</v>
      </c>
      <c r="C131" s="1" t="e">
        <f t="shared" si="6"/>
        <v>#REF!</v>
      </c>
      <c r="D131" s="1" t="e">
        <f t="shared" si="5"/>
        <v>#REF!</v>
      </c>
      <c r="H131">
        <v>7</v>
      </c>
    </row>
    <row r="132" spans="1:8" ht="15">
      <c r="A132" s="22" t="e">
        <f>DATE(YEAR(#REF!),5,H132)</f>
        <v>#REF!</v>
      </c>
      <c r="B132" s="1" t="e">
        <f t="shared" si="7"/>
        <v>#REF!</v>
      </c>
      <c r="C132" s="1" t="e">
        <f t="shared" si="6"/>
        <v>#REF!</v>
      </c>
      <c r="D132" s="1" t="e">
        <f t="shared" si="5"/>
        <v>#REF!</v>
      </c>
      <c r="H132">
        <v>8</v>
      </c>
    </row>
    <row r="133" spans="1:8" ht="15">
      <c r="A133" s="22" t="e">
        <f>DATE(YEAR(#REF!),5,H133)</f>
        <v>#REF!</v>
      </c>
      <c r="B133" s="1" t="e">
        <f t="shared" si="7"/>
        <v>#REF!</v>
      </c>
      <c r="C133" s="1" t="e">
        <f t="shared" si="6"/>
        <v>#REF!</v>
      </c>
      <c r="D133" s="1" t="e">
        <f aca="true" t="shared" si="8" ref="D133:D166">IF(COUNTIF(I$4:J$14,B133)=1,VLOOKUP(B133,I$4:J$14,2)+A133+30,C133)</f>
        <v>#REF!</v>
      </c>
      <c r="H133">
        <v>9</v>
      </c>
    </row>
    <row r="134" spans="1:8" ht="15">
      <c r="A134" s="22" t="e">
        <f>DATE(YEAR(#REF!),5,H134)</f>
        <v>#REF!</v>
      </c>
      <c r="B134" s="1" t="e">
        <f t="shared" si="7"/>
        <v>#REF!</v>
      </c>
      <c r="C134" s="1" t="e">
        <f t="shared" si="6"/>
        <v>#REF!</v>
      </c>
      <c r="D134" s="1" t="e">
        <f t="shared" si="8"/>
        <v>#REF!</v>
      </c>
      <c r="H134">
        <v>10</v>
      </c>
    </row>
    <row r="135" spans="1:8" ht="15">
      <c r="A135" s="22" t="e">
        <f>DATE(YEAR(#REF!),5,H135)</f>
        <v>#REF!</v>
      </c>
      <c r="B135" s="1" t="e">
        <f t="shared" si="7"/>
        <v>#REF!</v>
      </c>
      <c r="C135" s="1" t="e">
        <f t="shared" si="6"/>
        <v>#REF!</v>
      </c>
      <c r="D135" s="1" t="e">
        <f t="shared" si="8"/>
        <v>#REF!</v>
      </c>
      <c r="H135">
        <v>11</v>
      </c>
    </row>
    <row r="136" spans="1:8" ht="15">
      <c r="A136" s="22" t="e">
        <f>DATE(YEAR(#REF!),5,H136)</f>
        <v>#REF!</v>
      </c>
      <c r="B136" s="1" t="e">
        <f t="shared" si="7"/>
        <v>#REF!</v>
      </c>
      <c r="C136" s="1" t="e">
        <f t="shared" si="6"/>
        <v>#REF!</v>
      </c>
      <c r="D136" s="1" t="e">
        <f t="shared" si="8"/>
        <v>#REF!</v>
      </c>
      <c r="H136">
        <v>12</v>
      </c>
    </row>
    <row r="137" spans="1:8" ht="15">
      <c r="A137" s="22" t="e">
        <f>DATE(YEAR(#REF!),5,H137)</f>
        <v>#REF!</v>
      </c>
      <c r="B137" s="1" t="e">
        <f t="shared" si="7"/>
        <v>#REF!</v>
      </c>
      <c r="C137" s="1" t="e">
        <f t="shared" si="6"/>
        <v>#REF!</v>
      </c>
      <c r="D137" s="1" t="e">
        <f t="shared" si="8"/>
        <v>#REF!</v>
      </c>
      <c r="H137">
        <v>13</v>
      </c>
    </row>
    <row r="138" spans="1:8" ht="15">
      <c r="A138" s="22" t="e">
        <f>DATE(YEAR(#REF!),5,H138)</f>
        <v>#REF!</v>
      </c>
      <c r="B138" s="1" t="e">
        <f t="shared" si="7"/>
        <v>#REF!</v>
      </c>
      <c r="C138" s="1" t="e">
        <f t="shared" si="6"/>
        <v>#REF!</v>
      </c>
      <c r="D138" s="1" t="e">
        <f t="shared" si="8"/>
        <v>#REF!</v>
      </c>
      <c r="H138">
        <v>14</v>
      </c>
    </row>
    <row r="139" spans="1:8" ht="15">
      <c r="A139" s="22" t="e">
        <f>DATE(YEAR(#REF!),5,H139)</f>
        <v>#REF!</v>
      </c>
      <c r="B139" s="1" t="e">
        <f t="shared" si="7"/>
        <v>#REF!</v>
      </c>
      <c r="C139" s="1" t="e">
        <f t="shared" si="6"/>
        <v>#REF!</v>
      </c>
      <c r="D139" s="1" t="e">
        <f t="shared" si="8"/>
        <v>#REF!</v>
      </c>
      <c r="H139">
        <v>15</v>
      </c>
    </row>
    <row r="140" spans="1:8" ht="15">
      <c r="A140" s="22" t="e">
        <f>DATE(YEAR(#REF!),5,H140)</f>
        <v>#REF!</v>
      </c>
      <c r="B140" s="1" t="e">
        <f t="shared" si="7"/>
        <v>#REF!</v>
      </c>
      <c r="C140" s="1" t="e">
        <f t="shared" si="6"/>
        <v>#REF!</v>
      </c>
      <c r="D140" s="1" t="e">
        <f t="shared" si="8"/>
        <v>#REF!</v>
      </c>
      <c r="H140">
        <v>16</v>
      </c>
    </row>
    <row r="141" spans="1:8" ht="15">
      <c r="A141" s="22" t="e">
        <f>DATE(YEAR(#REF!),5,H141)</f>
        <v>#REF!</v>
      </c>
      <c r="B141" s="1" t="e">
        <f t="shared" si="7"/>
        <v>#REF!</v>
      </c>
      <c r="C141" s="1" t="e">
        <f aca="true" t="shared" si="9" ref="C141:C162">IF(WEEKDAY(A141+30)=7,(A141+32),IF(WEEKDAY(A141+30)=1,(A141+31),A141+30))</f>
        <v>#REF!</v>
      </c>
      <c r="D141" s="1" t="e">
        <f t="shared" si="8"/>
        <v>#REF!</v>
      </c>
      <c r="H141">
        <v>17</v>
      </c>
    </row>
    <row r="142" spans="1:8" ht="15">
      <c r="A142" s="22" t="e">
        <f>DATE(YEAR(#REF!),5,H142)</f>
        <v>#REF!</v>
      </c>
      <c r="B142" s="1" t="e">
        <f t="shared" si="7"/>
        <v>#REF!</v>
      </c>
      <c r="C142" s="1" t="e">
        <f t="shared" si="9"/>
        <v>#REF!</v>
      </c>
      <c r="D142" s="1" t="e">
        <f t="shared" si="8"/>
        <v>#REF!</v>
      </c>
      <c r="H142">
        <v>18</v>
      </c>
    </row>
    <row r="143" spans="1:8" ht="15">
      <c r="A143" s="22" t="e">
        <f>DATE(YEAR(#REF!),5,H143)</f>
        <v>#REF!</v>
      </c>
      <c r="B143" s="1" t="e">
        <f aca="true" t="shared" si="10" ref="B143:B166">A143+30</f>
        <v>#REF!</v>
      </c>
      <c r="C143" s="1" t="e">
        <f t="shared" si="9"/>
        <v>#REF!</v>
      </c>
      <c r="D143" s="1" t="e">
        <f t="shared" si="8"/>
        <v>#REF!</v>
      </c>
      <c r="H143">
        <v>19</v>
      </c>
    </row>
    <row r="144" spans="1:8" ht="15">
      <c r="A144" s="22" t="e">
        <f>DATE(YEAR(#REF!),5,H144)</f>
        <v>#REF!</v>
      </c>
      <c r="B144" s="1" t="e">
        <f t="shared" si="10"/>
        <v>#REF!</v>
      </c>
      <c r="C144" s="1" t="e">
        <f t="shared" si="9"/>
        <v>#REF!</v>
      </c>
      <c r="D144" s="1" t="e">
        <f t="shared" si="8"/>
        <v>#REF!</v>
      </c>
      <c r="H144">
        <v>20</v>
      </c>
    </row>
    <row r="145" spans="1:8" ht="15">
      <c r="A145" s="22" t="e">
        <f>DATE(YEAR(#REF!),5,H145)</f>
        <v>#REF!</v>
      </c>
      <c r="B145" s="1" t="e">
        <f t="shared" si="10"/>
        <v>#REF!</v>
      </c>
      <c r="C145" s="1" t="e">
        <f t="shared" si="9"/>
        <v>#REF!</v>
      </c>
      <c r="D145" s="1" t="e">
        <f t="shared" si="8"/>
        <v>#REF!</v>
      </c>
      <c r="H145">
        <v>21</v>
      </c>
    </row>
    <row r="146" spans="1:8" ht="15">
      <c r="A146" s="22" t="e">
        <f>DATE(YEAR(#REF!),5,H146)</f>
        <v>#REF!</v>
      </c>
      <c r="B146" s="1" t="e">
        <f t="shared" si="10"/>
        <v>#REF!</v>
      </c>
      <c r="C146" s="1" t="e">
        <f t="shared" si="9"/>
        <v>#REF!</v>
      </c>
      <c r="D146" s="1" t="e">
        <f t="shared" si="8"/>
        <v>#REF!</v>
      </c>
      <c r="H146">
        <v>22</v>
      </c>
    </row>
    <row r="147" spans="1:8" ht="15">
      <c r="A147" s="22" t="e">
        <f>DATE(YEAR(#REF!),5,H147)</f>
        <v>#REF!</v>
      </c>
      <c r="B147" s="1" t="e">
        <f t="shared" si="10"/>
        <v>#REF!</v>
      </c>
      <c r="C147" s="1" t="e">
        <f t="shared" si="9"/>
        <v>#REF!</v>
      </c>
      <c r="D147" s="1" t="e">
        <f t="shared" si="8"/>
        <v>#REF!</v>
      </c>
      <c r="H147">
        <v>23</v>
      </c>
    </row>
    <row r="148" spans="1:8" ht="15">
      <c r="A148" s="22" t="e">
        <f>DATE(YEAR(#REF!),5,H148)</f>
        <v>#REF!</v>
      </c>
      <c r="B148" s="1" t="e">
        <f t="shared" si="10"/>
        <v>#REF!</v>
      </c>
      <c r="C148" s="1" t="e">
        <f t="shared" si="9"/>
        <v>#REF!</v>
      </c>
      <c r="D148" s="1" t="e">
        <f t="shared" si="8"/>
        <v>#REF!</v>
      </c>
      <c r="H148">
        <v>24</v>
      </c>
    </row>
    <row r="149" spans="1:8" ht="15">
      <c r="A149" s="22" t="e">
        <f>DATE(YEAR(#REF!),5,H149)</f>
        <v>#REF!</v>
      </c>
      <c r="B149" s="1" t="e">
        <f t="shared" si="10"/>
        <v>#REF!</v>
      </c>
      <c r="C149" s="1" t="e">
        <f t="shared" si="9"/>
        <v>#REF!</v>
      </c>
      <c r="D149" s="1" t="e">
        <f t="shared" si="8"/>
        <v>#REF!</v>
      </c>
      <c r="H149">
        <v>25</v>
      </c>
    </row>
    <row r="150" spans="1:8" ht="15">
      <c r="A150" s="22" t="e">
        <f>DATE(YEAR(#REF!),5,H150)</f>
        <v>#REF!</v>
      </c>
      <c r="B150" s="1" t="e">
        <f t="shared" si="10"/>
        <v>#REF!</v>
      </c>
      <c r="C150" s="1" t="e">
        <f t="shared" si="9"/>
        <v>#REF!</v>
      </c>
      <c r="D150" s="1" t="e">
        <f t="shared" si="8"/>
        <v>#REF!</v>
      </c>
      <c r="H150">
        <v>26</v>
      </c>
    </row>
    <row r="151" spans="1:8" ht="15">
      <c r="A151" s="22" t="e">
        <f>DATE(YEAR(#REF!),5,H151)</f>
        <v>#REF!</v>
      </c>
      <c r="B151" s="1" t="e">
        <f t="shared" si="10"/>
        <v>#REF!</v>
      </c>
      <c r="C151" s="1" t="e">
        <f t="shared" si="9"/>
        <v>#REF!</v>
      </c>
      <c r="D151" s="1" t="e">
        <f t="shared" si="8"/>
        <v>#REF!</v>
      </c>
      <c r="H151">
        <v>27</v>
      </c>
    </row>
    <row r="152" spans="1:8" ht="15">
      <c r="A152" s="22" t="e">
        <f>DATE(YEAR(#REF!),5,H152)</f>
        <v>#REF!</v>
      </c>
      <c r="B152" s="1" t="e">
        <f t="shared" si="10"/>
        <v>#REF!</v>
      </c>
      <c r="C152" s="1" t="e">
        <f t="shared" si="9"/>
        <v>#REF!</v>
      </c>
      <c r="D152" s="1" t="e">
        <f t="shared" si="8"/>
        <v>#REF!</v>
      </c>
      <c r="H152">
        <v>28</v>
      </c>
    </row>
    <row r="153" spans="1:8" ht="15">
      <c r="A153" s="22" t="e">
        <f>DATE(YEAR(#REF!),5,H153)</f>
        <v>#REF!</v>
      </c>
      <c r="B153" s="1" t="e">
        <f t="shared" si="10"/>
        <v>#REF!</v>
      </c>
      <c r="C153" s="1" t="e">
        <f t="shared" si="9"/>
        <v>#REF!</v>
      </c>
      <c r="D153" s="1" t="e">
        <f t="shared" si="8"/>
        <v>#REF!</v>
      </c>
      <c r="H153">
        <v>29</v>
      </c>
    </row>
    <row r="154" spans="1:8" ht="15">
      <c r="A154" s="22" t="e">
        <f>DATE(YEAR(#REF!),5,H154)</f>
        <v>#REF!</v>
      </c>
      <c r="B154" s="1" t="e">
        <f t="shared" si="10"/>
        <v>#REF!</v>
      </c>
      <c r="C154" s="1" t="e">
        <f t="shared" si="9"/>
        <v>#REF!</v>
      </c>
      <c r="D154" s="1" t="e">
        <f t="shared" si="8"/>
        <v>#REF!</v>
      </c>
      <c r="H154">
        <v>30</v>
      </c>
    </row>
    <row r="155" spans="1:8" ht="15">
      <c r="A155" s="22" t="e">
        <f>DATE(YEAR(#REF!),5,H155)</f>
        <v>#REF!</v>
      </c>
      <c r="B155" s="1" t="e">
        <f t="shared" si="10"/>
        <v>#REF!</v>
      </c>
      <c r="C155" s="1" t="e">
        <f t="shared" si="9"/>
        <v>#REF!</v>
      </c>
      <c r="D155" s="1" t="e">
        <f t="shared" si="8"/>
        <v>#REF!</v>
      </c>
      <c r="H155">
        <v>31</v>
      </c>
    </row>
    <row r="156" spans="1:8" ht="15">
      <c r="A156" s="22" t="e">
        <f>DATE(YEAR(#REF!),6,H156)</f>
        <v>#REF!</v>
      </c>
      <c r="B156" s="1" t="e">
        <f t="shared" si="10"/>
        <v>#REF!</v>
      </c>
      <c r="C156" s="1" t="e">
        <f t="shared" si="9"/>
        <v>#REF!</v>
      </c>
      <c r="D156" s="1" t="e">
        <f t="shared" si="8"/>
        <v>#REF!</v>
      </c>
      <c r="H156">
        <v>1</v>
      </c>
    </row>
    <row r="157" spans="1:8" ht="15">
      <c r="A157" s="22" t="e">
        <f>DATE(YEAR(#REF!),6,H157)</f>
        <v>#REF!</v>
      </c>
      <c r="B157" s="1" t="e">
        <f t="shared" si="10"/>
        <v>#REF!</v>
      </c>
      <c r="C157" s="1" t="e">
        <f t="shared" si="9"/>
        <v>#REF!</v>
      </c>
      <c r="D157" s="1" t="e">
        <f t="shared" si="8"/>
        <v>#REF!</v>
      </c>
      <c r="H157">
        <v>2</v>
      </c>
    </row>
    <row r="158" spans="1:8" ht="15">
      <c r="A158" s="22" t="e">
        <f>DATE(YEAR(#REF!),6,H158)</f>
        <v>#REF!</v>
      </c>
      <c r="B158" s="1" t="e">
        <f t="shared" si="10"/>
        <v>#REF!</v>
      </c>
      <c r="C158" s="1" t="e">
        <f t="shared" si="9"/>
        <v>#REF!</v>
      </c>
      <c r="D158" s="1" t="e">
        <f t="shared" si="8"/>
        <v>#REF!</v>
      </c>
      <c r="H158">
        <v>3</v>
      </c>
    </row>
    <row r="159" spans="1:8" ht="15">
      <c r="A159" s="22" t="e">
        <f>DATE(YEAR(#REF!),6,H159)</f>
        <v>#REF!</v>
      </c>
      <c r="B159" s="1" t="e">
        <f t="shared" si="10"/>
        <v>#REF!</v>
      </c>
      <c r="C159" s="1" t="e">
        <f t="shared" si="9"/>
        <v>#REF!</v>
      </c>
      <c r="D159" s="1" t="e">
        <f t="shared" si="8"/>
        <v>#REF!</v>
      </c>
      <c r="H159">
        <v>4</v>
      </c>
    </row>
    <row r="160" spans="1:8" ht="15">
      <c r="A160" s="22" t="e">
        <f>DATE(YEAR(#REF!),6,H160)</f>
        <v>#REF!</v>
      </c>
      <c r="B160" s="1" t="e">
        <f t="shared" si="10"/>
        <v>#REF!</v>
      </c>
      <c r="C160" s="1" t="e">
        <f t="shared" si="9"/>
        <v>#REF!</v>
      </c>
      <c r="D160" s="1" t="e">
        <f t="shared" si="8"/>
        <v>#REF!</v>
      </c>
      <c r="H160">
        <v>5</v>
      </c>
    </row>
    <row r="161" spans="1:8" ht="15">
      <c r="A161" s="22" t="e">
        <f>DATE(YEAR(#REF!),6,H161)</f>
        <v>#REF!</v>
      </c>
      <c r="B161" s="1" t="e">
        <f t="shared" si="10"/>
        <v>#REF!</v>
      </c>
      <c r="C161" s="1" t="e">
        <f t="shared" si="9"/>
        <v>#REF!</v>
      </c>
      <c r="D161" s="1" t="e">
        <f t="shared" si="8"/>
        <v>#REF!</v>
      </c>
      <c r="H161">
        <v>6</v>
      </c>
    </row>
    <row r="162" spans="1:8" ht="15">
      <c r="A162" s="22" t="e">
        <f>DATE(YEAR(#REF!),6,H162)</f>
        <v>#REF!</v>
      </c>
      <c r="B162" s="1" t="e">
        <f t="shared" si="10"/>
        <v>#REF!</v>
      </c>
      <c r="C162" s="1" t="e">
        <f t="shared" si="9"/>
        <v>#REF!</v>
      </c>
      <c r="D162" s="1" t="e">
        <f t="shared" si="8"/>
        <v>#REF!</v>
      </c>
      <c r="H162">
        <v>7</v>
      </c>
    </row>
    <row r="163" spans="1:8" ht="15">
      <c r="A163" s="22" t="e">
        <f>DATE(YEAR(#REF!),6,H163)</f>
        <v>#REF!</v>
      </c>
      <c r="B163" s="1" t="e">
        <f t="shared" si="10"/>
        <v>#REF!</v>
      </c>
      <c r="C163" s="7" t="e">
        <f>IF(WEEKDAY(A163+30)=7,(A163+74),IF(WEEKDAY(A163+30)=1,(A163+31),A163+30))</f>
        <v>#REF!</v>
      </c>
      <c r="D163" s="1" t="e">
        <f t="shared" si="8"/>
        <v>#REF!</v>
      </c>
      <c r="E163" s="1"/>
      <c r="F163" s="1"/>
      <c r="H163">
        <v>8</v>
      </c>
    </row>
    <row r="164" spans="1:8" ht="15">
      <c r="A164" s="22" t="e">
        <f>DATE(YEAR(#REF!),6,H164)</f>
        <v>#REF!</v>
      </c>
      <c r="B164" s="1" t="e">
        <f t="shared" si="10"/>
        <v>#REF!</v>
      </c>
      <c r="C164" s="7" t="e">
        <f>IF(WEEKDAY(A164+30)=7,(A164+74),IF(WEEKDAY(A164+30)=1,(A164+73),A164+30))</f>
        <v>#REF!</v>
      </c>
      <c r="D164" s="1" t="e">
        <f t="shared" si="8"/>
        <v>#REF!</v>
      </c>
      <c r="E164" s="1"/>
      <c r="H164">
        <v>9</v>
      </c>
    </row>
    <row r="165" spans="1:8" ht="15">
      <c r="A165" s="22" t="e">
        <f>DATE(YEAR(#REF!),6,H165)</f>
        <v>#REF!</v>
      </c>
      <c r="B165" s="1" t="e">
        <f t="shared" si="10"/>
        <v>#REF!</v>
      </c>
      <c r="C165" s="7" t="e">
        <f aca="true" t="shared" si="11" ref="C165:C193">IF(WEEKDAY(A165+72)=7,(A165+74),IF(WEEKDAY(A165+72)=1,(A165+73),A165+72))</f>
        <v>#REF!</v>
      </c>
      <c r="D165" s="1" t="e">
        <f t="shared" si="8"/>
        <v>#REF!</v>
      </c>
      <c r="H165">
        <v>10</v>
      </c>
    </row>
    <row r="166" spans="1:8" ht="15">
      <c r="A166" s="22" t="e">
        <f>DATE(YEAR(#REF!),6,H166)</f>
        <v>#REF!</v>
      </c>
      <c r="B166" s="1" t="e">
        <f t="shared" si="10"/>
        <v>#REF!</v>
      </c>
      <c r="C166" s="7" t="e">
        <f t="shared" si="11"/>
        <v>#REF!</v>
      </c>
      <c r="D166" s="1" t="e">
        <f t="shared" si="8"/>
        <v>#REF!</v>
      </c>
      <c r="H166">
        <v>11</v>
      </c>
    </row>
    <row r="167" spans="1:8" ht="15">
      <c r="A167" s="22" t="e">
        <f>DATE(YEAR(#REF!),6,H167)</f>
        <v>#REF!</v>
      </c>
      <c r="B167" s="1"/>
      <c r="C167" s="7" t="e">
        <f t="shared" si="11"/>
        <v>#REF!</v>
      </c>
      <c r="D167" s="26" t="e">
        <f>C167</f>
        <v>#REF!</v>
      </c>
      <c r="H167">
        <v>12</v>
      </c>
    </row>
    <row r="168" spans="1:8" ht="15">
      <c r="A168" s="22" t="e">
        <f>DATE(YEAR(#REF!),6,H168)</f>
        <v>#REF!</v>
      </c>
      <c r="B168" s="1"/>
      <c r="C168" s="7" t="e">
        <f t="shared" si="11"/>
        <v>#REF!</v>
      </c>
      <c r="D168" s="26" t="e">
        <f aca="true" t="shared" si="12" ref="D168:D231">C168</f>
        <v>#REF!</v>
      </c>
      <c r="H168">
        <v>13</v>
      </c>
    </row>
    <row r="169" spans="1:8" ht="15">
      <c r="A169" s="22" t="e">
        <f>DATE(YEAR(#REF!),6,H169)</f>
        <v>#REF!</v>
      </c>
      <c r="B169" s="1"/>
      <c r="C169" s="7" t="e">
        <f t="shared" si="11"/>
        <v>#REF!</v>
      </c>
      <c r="D169" s="26" t="e">
        <f t="shared" si="12"/>
        <v>#REF!</v>
      </c>
      <c r="H169">
        <v>14</v>
      </c>
    </row>
    <row r="170" spans="1:8" ht="15">
      <c r="A170" s="22" t="e">
        <f>DATE(YEAR(#REF!),6,H170)</f>
        <v>#REF!</v>
      </c>
      <c r="B170" s="1"/>
      <c r="C170" s="7" t="e">
        <f t="shared" si="11"/>
        <v>#REF!</v>
      </c>
      <c r="D170" s="26" t="e">
        <f t="shared" si="12"/>
        <v>#REF!</v>
      </c>
      <c r="H170">
        <v>15</v>
      </c>
    </row>
    <row r="171" spans="1:8" ht="15">
      <c r="A171" s="22" t="e">
        <f>DATE(YEAR(#REF!),6,H171)</f>
        <v>#REF!</v>
      </c>
      <c r="B171" s="1"/>
      <c r="C171" s="7" t="e">
        <f t="shared" si="11"/>
        <v>#REF!</v>
      </c>
      <c r="D171" s="26" t="e">
        <f t="shared" si="12"/>
        <v>#REF!</v>
      </c>
      <c r="H171">
        <v>16</v>
      </c>
    </row>
    <row r="172" spans="1:8" ht="15">
      <c r="A172" s="22" t="e">
        <f>DATE(YEAR(#REF!),6,H172)</f>
        <v>#REF!</v>
      </c>
      <c r="B172" s="1"/>
      <c r="C172" s="7" t="e">
        <f t="shared" si="11"/>
        <v>#REF!</v>
      </c>
      <c r="D172" s="26" t="e">
        <f t="shared" si="12"/>
        <v>#REF!</v>
      </c>
      <c r="H172">
        <v>17</v>
      </c>
    </row>
    <row r="173" spans="1:8" ht="15">
      <c r="A173" s="22" t="e">
        <f>DATE(YEAR(#REF!),6,H173)</f>
        <v>#REF!</v>
      </c>
      <c r="B173" s="1"/>
      <c r="C173" s="7" t="e">
        <f t="shared" si="11"/>
        <v>#REF!</v>
      </c>
      <c r="D173" s="26" t="e">
        <f t="shared" si="12"/>
        <v>#REF!</v>
      </c>
      <c r="H173">
        <v>18</v>
      </c>
    </row>
    <row r="174" spans="1:8" ht="15">
      <c r="A174" s="22" t="e">
        <f>DATE(YEAR(#REF!),6,H174)</f>
        <v>#REF!</v>
      </c>
      <c r="B174" s="1"/>
      <c r="C174" s="7" t="e">
        <f t="shared" si="11"/>
        <v>#REF!</v>
      </c>
      <c r="D174" s="26" t="e">
        <f t="shared" si="12"/>
        <v>#REF!</v>
      </c>
      <c r="H174">
        <v>19</v>
      </c>
    </row>
    <row r="175" spans="1:8" ht="15">
      <c r="A175" s="22" t="e">
        <f>DATE(YEAR(#REF!),6,H175)</f>
        <v>#REF!</v>
      </c>
      <c r="B175" s="1"/>
      <c r="C175" s="7" t="e">
        <f t="shared" si="11"/>
        <v>#REF!</v>
      </c>
      <c r="D175" s="26" t="e">
        <f t="shared" si="12"/>
        <v>#REF!</v>
      </c>
      <c r="H175">
        <v>20</v>
      </c>
    </row>
    <row r="176" spans="1:8" ht="15">
      <c r="A176" s="22" t="e">
        <f>DATE(YEAR(#REF!),6,H176)</f>
        <v>#REF!</v>
      </c>
      <c r="B176" s="1"/>
      <c r="C176" s="7" t="e">
        <f t="shared" si="11"/>
        <v>#REF!</v>
      </c>
      <c r="D176" s="26" t="e">
        <f t="shared" si="12"/>
        <v>#REF!</v>
      </c>
      <c r="H176">
        <v>21</v>
      </c>
    </row>
    <row r="177" spans="1:8" ht="15">
      <c r="A177" s="22" t="e">
        <f>DATE(YEAR(#REF!),6,H177)</f>
        <v>#REF!</v>
      </c>
      <c r="B177" s="1"/>
      <c r="C177" s="7" t="e">
        <f t="shared" si="11"/>
        <v>#REF!</v>
      </c>
      <c r="D177" s="26" t="e">
        <f t="shared" si="12"/>
        <v>#REF!</v>
      </c>
      <c r="H177">
        <v>22</v>
      </c>
    </row>
    <row r="178" spans="1:8" ht="15">
      <c r="A178" s="22" t="e">
        <f>DATE(YEAR(#REF!),6,H178)</f>
        <v>#REF!</v>
      </c>
      <c r="B178" s="1"/>
      <c r="C178" s="7" t="e">
        <f t="shared" si="11"/>
        <v>#REF!</v>
      </c>
      <c r="D178" s="26" t="e">
        <f t="shared" si="12"/>
        <v>#REF!</v>
      </c>
      <c r="H178">
        <v>23</v>
      </c>
    </row>
    <row r="179" spans="1:8" ht="15">
      <c r="A179" s="22" t="e">
        <f>DATE(YEAR(#REF!),6,H179)</f>
        <v>#REF!</v>
      </c>
      <c r="B179" s="1"/>
      <c r="C179" s="7" t="e">
        <f t="shared" si="11"/>
        <v>#REF!</v>
      </c>
      <c r="D179" s="26" t="e">
        <f t="shared" si="12"/>
        <v>#REF!</v>
      </c>
      <c r="H179">
        <v>24</v>
      </c>
    </row>
    <row r="180" spans="1:8" ht="15">
      <c r="A180" s="22" t="e">
        <f>DATE(YEAR(#REF!),6,H180)</f>
        <v>#REF!</v>
      </c>
      <c r="B180" s="1"/>
      <c r="C180" s="7" t="e">
        <f t="shared" si="11"/>
        <v>#REF!</v>
      </c>
      <c r="D180" s="26" t="e">
        <f t="shared" si="12"/>
        <v>#REF!</v>
      </c>
      <c r="H180">
        <v>25</v>
      </c>
    </row>
    <row r="181" spans="1:8" ht="15">
      <c r="A181" s="22" t="e">
        <f>DATE(YEAR(#REF!),6,H181)</f>
        <v>#REF!</v>
      </c>
      <c r="B181" s="1"/>
      <c r="C181" s="7" t="e">
        <f t="shared" si="11"/>
        <v>#REF!</v>
      </c>
      <c r="D181" s="26" t="e">
        <f t="shared" si="12"/>
        <v>#REF!</v>
      </c>
      <c r="H181">
        <v>26</v>
      </c>
    </row>
    <row r="182" spans="1:8" ht="15">
      <c r="A182" s="22" t="e">
        <f>DATE(YEAR(#REF!),6,H182)</f>
        <v>#REF!</v>
      </c>
      <c r="B182" s="1"/>
      <c r="C182" s="7" t="e">
        <f t="shared" si="11"/>
        <v>#REF!</v>
      </c>
      <c r="D182" s="26" t="e">
        <f t="shared" si="12"/>
        <v>#REF!</v>
      </c>
      <c r="H182">
        <v>27</v>
      </c>
    </row>
    <row r="183" spans="1:8" ht="15">
      <c r="A183" s="22" t="e">
        <f>DATE(YEAR(#REF!),6,H183)</f>
        <v>#REF!</v>
      </c>
      <c r="B183" s="1"/>
      <c r="C183" s="7" t="e">
        <f t="shared" si="11"/>
        <v>#REF!</v>
      </c>
      <c r="D183" s="26" t="e">
        <f t="shared" si="12"/>
        <v>#REF!</v>
      </c>
      <c r="H183">
        <v>28</v>
      </c>
    </row>
    <row r="184" spans="1:8" ht="15">
      <c r="A184" s="22" t="e">
        <f>DATE(YEAR(#REF!),6,H184)</f>
        <v>#REF!</v>
      </c>
      <c r="B184" s="1"/>
      <c r="C184" s="7" t="e">
        <f t="shared" si="11"/>
        <v>#REF!</v>
      </c>
      <c r="D184" s="26" t="e">
        <f t="shared" si="12"/>
        <v>#REF!</v>
      </c>
      <c r="H184">
        <v>29</v>
      </c>
    </row>
    <row r="185" spans="1:8" ht="15">
      <c r="A185" s="22" t="e">
        <f>DATE(YEAR(#REF!),6,H185)</f>
        <v>#REF!</v>
      </c>
      <c r="B185" s="1"/>
      <c r="C185" s="7" t="e">
        <f t="shared" si="11"/>
        <v>#REF!</v>
      </c>
      <c r="D185" s="26" t="e">
        <f t="shared" si="12"/>
        <v>#REF!</v>
      </c>
      <c r="H185">
        <v>30</v>
      </c>
    </row>
    <row r="186" spans="1:8" ht="15">
      <c r="A186" s="22" t="e">
        <f>DATE(YEAR(#REF!),7,H186)</f>
        <v>#REF!</v>
      </c>
      <c r="B186" s="1"/>
      <c r="C186" s="7" t="e">
        <f t="shared" si="11"/>
        <v>#REF!</v>
      </c>
      <c r="D186" s="26" t="e">
        <f t="shared" si="12"/>
        <v>#REF!</v>
      </c>
      <c r="H186">
        <v>1</v>
      </c>
    </row>
    <row r="187" spans="1:8" ht="15">
      <c r="A187" s="22" t="e">
        <f>DATE(YEAR(#REF!),7,H187)</f>
        <v>#REF!</v>
      </c>
      <c r="B187" s="1"/>
      <c r="C187" s="7" t="e">
        <f t="shared" si="11"/>
        <v>#REF!</v>
      </c>
      <c r="D187" s="26" t="e">
        <f t="shared" si="12"/>
        <v>#REF!</v>
      </c>
      <c r="H187">
        <v>2</v>
      </c>
    </row>
    <row r="188" spans="1:8" ht="15">
      <c r="A188" s="22" t="e">
        <f>DATE(YEAR(#REF!),7,H188)</f>
        <v>#REF!</v>
      </c>
      <c r="B188" s="1"/>
      <c r="C188" s="7" t="e">
        <f t="shared" si="11"/>
        <v>#REF!</v>
      </c>
      <c r="D188" s="26" t="e">
        <f t="shared" si="12"/>
        <v>#REF!</v>
      </c>
      <c r="H188">
        <v>3</v>
      </c>
    </row>
    <row r="189" spans="1:8" ht="15">
      <c r="A189" s="22" t="e">
        <f>DATE(YEAR(#REF!),7,H189)</f>
        <v>#REF!</v>
      </c>
      <c r="B189" s="1"/>
      <c r="C189" s="7" t="e">
        <f t="shared" si="11"/>
        <v>#REF!</v>
      </c>
      <c r="D189" s="26" t="e">
        <f t="shared" si="12"/>
        <v>#REF!</v>
      </c>
      <c r="H189">
        <v>4</v>
      </c>
    </row>
    <row r="190" spans="1:8" ht="15">
      <c r="A190" s="22" t="e">
        <f>DATE(YEAR(#REF!),7,H190)</f>
        <v>#REF!</v>
      </c>
      <c r="B190" s="1"/>
      <c r="C190" s="7" t="e">
        <f t="shared" si="11"/>
        <v>#REF!</v>
      </c>
      <c r="D190" s="26" t="e">
        <f t="shared" si="12"/>
        <v>#REF!</v>
      </c>
      <c r="H190">
        <v>5</v>
      </c>
    </row>
    <row r="191" spans="1:8" ht="15">
      <c r="A191" s="22" t="e">
        <f>DATE(YEAR(#REF!),7,H191)</f>
        <v>#REF!</v>
      </c>
      <c r="B191" s="1"/>
      <c r="C191" s="7" t="e">
        <f t="shared" si="11"/>
        <v>#REF!</v>
      </c>
      <c r="D191" s="26" t="e">
        <f t="shared" si="12"/>
        <v>#REF!</v>
      </c>
      <c r="H191">
        <v>6</v>
      </c>
    </row>
    <row r="192" spans="1:8" ht="15">
      <c r="A192" s="22" t="e">
        <f>DATE(YEAR(#REF!),7,H192)</f>
        <v>#REF!</v>
      </c>
      <c r="B192" s="1"/>
      <c r="C192" s="7" t="e">
        <f t="shared" si="11"/>
        <v>#REF!</v>
      </c>
      <c r="D192" s="26" t="e">
        <f t="shared" si="12"/>
        <v>#REF!</v>
      </c>
      <c r="H192">
        <v>7</v>
      </c>
    </row>
    <row r="193" spans="1:8" ht="15">
      <c r="A193" s="22" t="e">
        <f>DATE(YEAR(#REF!),7,H193)</f>
        <v>#REF!</v>
      </c>
      <c r="B193" s="1"/>
      <c r="C193" s="7" t="e">
        <f t="shared" si="11"/>
        <v>#REF!</v>
      </c>
      <c r="D193" s="26" t="e">
        <f t="shared" si="12"/>
        <v>#REF!</v>
      </c>
      <c r="H193">
        <v>8</v>
      </c>
    </row>
    <row r="194" spans="1:8" ht="15">
      <c r="A194" s="22" t="e">
        <f>DATE(YEAR(#REF!),7,H194)</f>
        <v>#REF!</v>
      </c>
      <c r="B194" s="1"/>
      <c r="C194" s="7" t="e">
        <f aca="true" t="shared" si="13" ref="C194:C235">IF(WEEKDAY(A194+E194)=7,(A194+F194),IF(WEEKDAY(A194+E194)=1,(A194+G194),A194+E194))</f>
        <v>#REF!</v>
      </c>
      <c r="D194" s="26" t="e">
        <f t="shared" si="12"/>
        <v>#REF!</v>
      </c>
      <c r="H194">
        <v>9</v>
      </c>
    </row>
    <row r="195" spans="1:8" ht="15">
      <c r="A195" s="22" t="e">
        <f>DATE(YEAR(#REF!),7,H195)</f>
        <v>#REF!</v>
      </c>
      <c r="B195" s="1"/>
      <c r="C195" s="7" t="e">
        <f t="shared" si="13"/>
        <v>#REF!</v>
      </c>
      <c r="D195" s="26" t="e">
        <f t="shared" si="12"/>
        <v>#REF!</v>
      </c>
      <c r="E195">
        <v>71</v>
      </c>
      <c r="F195">
        <v>73</v>
      </c>
      <c r="G195">
        <v>72</v>
      </c>
      <c r="H195">
        <v>10</v>
      </c>
    </row>
    <row r="196" spans="1:8" ht="15">
      <c r="A196" s="22" t="e">
        <f>DATE(YEAR(#REF!),7,H196)</f>
        <v>#REF!</v>
      </c>
      <c r="B196" s="1"/>
      <c r="C196" s="7" t="e">
        <f t="shared" si="13"/>
        <v>#REF!</v>
      </c>
      <c r="D196" s="26" t="e">
        <f t="shared" si="12"/>
        <v>#REF!</v>
      </c>
      <c r="E196">
        <v>70</v>
      </c>
      <c r="F196">
        <v>72</v>
      </c>
      <c r="G196">
        <v>71</v>
      </c>
      <c r="H196">
        <v>11</v>
      </c>
    </row>
    <row r="197" spans="1:8" ht="15">
      <c r="A197" s="22" t="e">
        <f>DATE(YEAR(#REF!),7,H197)</f>
        <v>#REF!</v>
      </c>
      <c r="B197" s="1"/>
      <c r="C197" s="7" t="e">
        <f t="shared" si="13"/>
        <v>#REF!</v>
      </c>
      <c r="D197" s="26" t="e">
        <f t="shared" si="12"/>
        <v>#REF!</v>
      </c>
      <c r="E197">
        <v>69</v>
      </c>
      <c r="F197">
        <v>71</v>
      </c>
      <c r="G197">
        <v>70</v>
      </c>
      <c r="H197">
        <v>12</v>
      </c>
    </row>
    <row r="198" spans="1:8" ht="15">
      <c r="A198" s="22" t="e">
        <f>DATE(YEAR(#REF!),7,H198)</f>
        <v>#REF!</v>
      </c>
      <c r="B198" s="1"/>
      <c r="C198" s="7" t="e">
        <f t="shared" si="13"/>
        <v>#REF!</v>
      </c>
      <c r="D198" s="26" t="e">
        <f t="shared" si="12"/>
        <v>#REF!</v>
      </c>
      <c r="E198">
        <v>68</v>
      </c>
      <c r="F198">
        <v>70</v>
      </c>
      <c r="G198">
        <v>69</v>
      </c>
      <c r="H198">
        <v>13</v>
      </c>
    </row>
    <row r="199" spans="1:8" ht="15">
      <c r="A199" s="22" t="e">
        <f>DATE(YEAR(#REF!),7,H199)</f>
        <v>#REF!</v>
      </c>
      <c r="B199" s="1"/>
      <c r="C199" s="7" t="e">
        <f t="shared" si="13"/>
        <v>#REF!</v>
      </c>
      <c r="D199" s="26" t="e">
        <f t="shared" si="12"/>
        <v>#REF!</v>
      </c>
      <c r="E199">
        <v>67</v>
      </c>
      <c r="F199">
        <v>69</v>
      </c>
      <c r="G199">
        <v>68</v>
      </c>
      <c r="H199">
        <v>14</v>
      </c>
    </row>
    <row r="200" spans="1:8" ht="15">
      <c r="A200" s="22" t="e">
        <f>DATE(YEAR(#REF!),7,H200)</f>
        <v>#REF!</v>
      </c>
      <c r="B200" s="1"/>
      <c r="C200" s="7" t="e">
        <f t="shared" si="13"/>
        <v>#REF!</v>
      </c>
      <c r="D200" s="26" t="e">
        <f t="shared" si="12"/>
        <v>#REF!</v>
      </c>
      <c r="E200">
        <v>66</v>
      </c>
      <c r="F200">
        <v>68</v>
      </c>
      <c r="G200">
        <v>67</v>
      </c>
      <c r="H200">
        <v>15</v>
      </c>
    </row>
    <row r="201" spans="1:8" ht="15">
      <c r="A201" s="22" t="e">
        <f>DATE(YEAR(#REF!),7,H201)</f>
        <v>#REF!</v>
      </c>
      <c r="B201" s="1"/>
      <c r="C201" s="7" t="e">
        <f t="shared" si="13"/>
        <v>#REF!</v>
      </c>
      <c r="D201" s="26" t="e">
        <f t="shared" si="12"/>
        <v>#REF!</v>
      </c>
      <c r="E201">
        <v>65</v>
      </c>
      <c r="F201">
        <v>67</v>
      </c>
      <c r="G201">
        <v>66</v>
      </c>
      <c r="H201">
        <v>16</v>
      </c>
    </row>
    <row r="202" spans="1:8" ht="15">
      <c r="A202" s="22" t="e">
        <f>DATE(YEAR(#REF!),7,H202)</f>
        <v>#REF!</v>
      </c>
      <c r="B202" s="1"/>
      <c r="C202" s="7" t="e">
        <f t="shared" si="13"/>
        <v>#REF!</v>
      </c>
      <c r="D202" s="26" t="e">
        <f t="shared" si="12"/>
        <v>#REF!</v>
      </c>
      <c r="E202">
        <v>64</v>
      </c>
      <c r="F202">
        <v>66</v>
      </c>
      <c r="G202">
        <v>65</v>
      </c>
      <c r="H202">
        <v>17</v>
      </c>
    </row>
    <row r="203" spans="1:8" ht="15">
      <c r="A203" s="22" t="e">
        <f>DATE(YEAR(#REF!),7,H203)</f>
        <v>#REF!</v>
      </c>
      <c r="B203" s="1"/>
      <c r="C203" s="7" t="e">
        <f t="shared" si="13"/>
        <v>#REF!</v>
      </c>
      <c r="D203" s="26" t="e">
        <f t="shared" si="12"/>
        <v>#REF!</v>
      </c>
      <c r="E203">
        <v>63</v>
      </c>
      <c r="F203">
        <v>65</v>
      </c>
      <c r="G203">
        <v>64</v>
      </c>
      <c r="H203">
        <v>18</v>
      </c>
    </row>
    <row r="204" spans="1:8" ht="15">
      <c r="A204" s="22" t="e">
        <f>DATE(YEAR(#REF!),7,H204)</f>
        <v>#REF!</v>
      </c>
      <c r="B204" s="1"/>
      <c r="C204" s="7" t="e">
        <f t="shared" si="13"/>
        <v>#REF!</v>
      </c>
      <c r="D204" s="26" t="e">
        <f t="shared" si="12"/>
        <v>#REF!</v>
      </c>
      <c r="E204">
        <v>62</v>
      </c>
      <c r="F204">
        <v>64</v>
      </c>
      <c r="G204">
        <v>63</v>
      </c>
      <c r="H204">
        <v>19</v>
      </c>
    </row>
    <row r="205" spans="1:8" ht="15">
      <c r="A205" s="22" t="e">
        <f>DATE(YEAR(#REF!),7,H205)</f>
        <v>#REF!</v>
      </c>
      <c r="B205" s="1"/>
      <c r="C205" s="7" t="e">
        <f t="shared" si="13"/>
        <v>#REF!</v>
      </c>
      <c r="D205" s="26" t="e">
        <f t="shared" si="12"/>
        <v>#REF!</v>
      </c>
      <c r="E205">
        <v>61</v>
      </c>
      <c r="F205">
        <v>63</v>
      </c>
      <c r="G205">
        <v>62</v>
      </c>
      <c r="H205">
        <v>20</v>
      </c>
    </row>
    <row r="206" spans="1:8" ht="15">
      <c r="A206" s="22" t="e">
        <f>DATE(YEAR(#REF!),7,H206)</f>
        <v>#REF!</v>
      </c>
      <c r="B206" s="1"/>
      <c r="C206" s="7" t="e">
        <f t="shared" si="13"/>
        <v>#REF!</v>
      </c>
      <c r="D206" s="26" t="e">
        <f t="shared" si="12"/>
        <v>#REF!</v>
      </c>
      <c r="E206">
        <v>60</v>
      </c>
      <c r="F206">
        <v>62</v>
      </c>
      <c r="G206">
        <v>61</v>
      </c>
      <c r="H206">
        <v>21</v>
      </c>
    </row>
    <row r="207" spans="1:8" ht="15">
      <c r="A207" s="22" t="e">
        <f>DATE(YEAR(#REF!),7,H207)</f>
        <v>#REF!</v>
      </c>
      <c r="B207" s="1"/>
      <c r="C207" s="7" t="e">
        <f t="shared" si="13"/>
        <v>#REF!</v>
      </c>
      <c r="D207" s="26" t="e">
        <f t="shared" si="12"/>
        <v>#REF!</v>
      </c>
      <c r="E207">
        <v>59</v>
      </c>
      <c r="F207">
        <v>61</v>
      </c>
      <c r="G207">
        <v>60</v>
      </c>
      <c r="H207">
        <v>22</v>
      </c>
    </row>
    <row r="208" spans="1:8" ht="15">
      <c r="A208" s="22" t="e">
        <f>DATE(YEAR(#REF!),7,H208)</f>
        <v>#REF!</v>
      </c>
      <c r="B208" s="1"/>
      <c r="C208" s="7" t="e">
        <f t="shared" si="13"/>
        <v>#REF!</v>
      </c>
      <c r="D208" s="26" t="e">
        <f t="shared" si="12"/>
        <v>#REF!</v>
      </c>
      <c r="E208">
        <v>58</v>
      </c>
      <c r="F208">
        <v>60</v>
      </c>
      <c r="G208">
        <v>59</v>
      </c>
      <c r="H208">
        <v>23</v>
      </c>
    </row>
    <row r="209" spans="1:8" ht="15">
      <c r="A209" s="22" t="e">
        <f>DATE(YEAR(#REF!),7,H209)</f>
        <v>#REF!</v>
      </c>
      <c r="B209" s="1"/>
      <c r="C209" s="7" t="e">
        <f t="shared" si="13"/>
        <v>#REF!</v>
      </c>
      <c r="D209" s="26" t="e">
        <f t="shared" si="12"/>
        <v>#REF!</v>
      </c>
      <c r="E209">
        <v>57</v>
      </c>
      <c r="F209">
        <v>59</v>
      </c>
      <c r="G209">
        <v>58</v>
      </c>
      <c r="H209">
        <v>24</v>
      </c>
    </row>
    <row r="210" spans="1:8" ht="15">
      <c r="A210" s="22" t="e">
        <f>DATE(YEAR(#REF!),7,H210)</f>
        <v>#REF!</v>
      </c>
      <c r="B210" s="1"/>
      <c r="C210" s="7" t="e">
        <f t="shared" si="13"/>
        <v>#REF!</v>
      </c>
      <c r="D210" s="26" t="e">
        <f t="shared" si="12"/>
        <v>#REF!</v>
      </c>
      <c r="E210">
        <v>56</v>
      </c>
      <c r="F210">
        <v>58</v>
      </c>
      <c r="G210">
        <v>57</v>
      </c>
      <c r="H210">
        <v>25</v>
      </c>
    </row>
    <row r="211" spans="1:8" ht="15">
      <c r="A211" s="22" t="e">
        <f>DATE(YEAR(#REF!),7,H211)</f>
        <v>#REF!</v>
      </c>
      <c r="B211" s="1"/>
      <c r="C211" s="7" t="e">
        <f t="shared" si="13"/>
        <v>#REF!</v>
      </c>
      <c r="D211" s="26" t="e">
        <f t="shared" si="12"/>
        <v>#REF!</v>
      </c>
      <c r="E211">
        <v>55</v>
      </c>
      <c r="F211">
        <v>57</v>
      </c>
      <c r="G211">
        <v>56</v>
      </c>
      <c r="H211">
        <v>26</v>
      </c>
    </row>
    <row r="212" spans="1:8" ht="15">
      <c r="A212" s="22" t="e">
        <f>DATE(YEAR(#REF!),7,H212)</f>
        <v>#REF!</v>
      </c>
      <c r="B212" s="1"/>
      <c r="C212" s="7" t="e">
        <f t="shared" si="13"/>
        <v>#REF!</v>
      </c>
      <c r="D212" s="26" t="e">
        <f t="shared" si="12"/>
        <v>#REF!</v>
      </c>
      <c r="E212">
        <v>54</v>
      </c>
      <c r="F212">
        <v>56</v>
      </c>
      <c r="G212">
        <v>55</v>
      </c>
      <c r="H212">
        <v>27</v>
      </c>
    </row>
    <row r="213" spans="1:8" ht="15">
      <c r="A213" s="22" t="e">
        <f>DATE(YEAR(#REF!),7,H213)</f>
        <v>#REF!</v>
      </c>
      <c r="B213" s="1"/>
      <c r="C213" s="7" t="e">
        <f t="shared" si="13"/>
        <v>#REF!</v>
      </c>
      <c r="D213" s="26" t="e">
        <f t="shared" si="12"/>
        <v>#REF!</v>
      </c>
      <c r="E213">
        <v>53</v>
      </c>
      <c r="F213">
        <v>55</v>
      </c>
      <c r="G213">
        <v>54</v>
      </c>
      <c r="H213">
        <v>28</v>
      </c>
    </row>
    <row r="214" spans="1:8" ht="15">
      <c r="A214" s="22" t="e">
        <f>DATE(YEAR(#REF!),7,H214)</f>
        <v>#REF!</v>
      </c>
      <c r="B214" s="1"/>
      <c r="C214" s="7" t="e">
        <f t="shared" si="13"/>
        <v>#REF!</v>
      </c>
      <c r="D214" s="26" t="e">
        <f t="shared" si="12"/>
        <v>#REF!</v>
      </c>
      <c r="E214">
        <v>52</v>
      </c>
      <c r="F214">
        <v>54</v>
      </c>
      <c r="G214">
        <v>53</v>
      </c>
      <c r="H214">
        <v>29</v>
      </c>
    </row>
    <row r="215" spans="1:8" ht="15">
      <c r="A215" s="22" t="e">
        <f>DATE(YEAR(#REF!),7,H215)</f>
        <v>#REF!</v>
      </c>
      <c r="B215" s="1"/>
      <c r="C215" s="7" t="e">
        <f t="shared" si="13"/>
        <v>#REF!</v>
      </c>
      <c r="D215" s="26" t="e">
        <f t="shared" si="12"/>
        <v>#REF!</v>
      </c>
      <c r="E215">
        <v>51</v>
      </c>
      <c r="F215">
        <v>53</v>
      </c>
      <c r="G215">
        <v>52</v>
      </c>
      <c r="H215">
        <v>30</v>
      </c>
    </row>
    <row r="216" spans="1:8" ht="15">
      <c r="A216" s="22" t="e">
        <f>DATE(YEAR(#REF!),7,H216)</f>
        <v>#REF!</v>
      </c>
      <c r="B216" s="1"/>
      <c r="C216" s="7" t="e">
        <f t="shared" si="13"/>
        <v>#REF!</v>
      </c>
      <c r="D216" s="26" t="e">
        <f t="shared" si="12"/>
        <v>#REF!</v>
      </c>
      <c r="E216">
        <v>50</v>
      </c>
      <c r="F216">
        <v>52</v>
      </c>
      <c r="G216">
        <v>51</v>
      </c>
      <c r="H216">
        <v>31</v>
      </c>
    </row>
    <row r="217" spans="1:8" ht="15">
      <c r="A217" s="22" t="e">
        <f>DATE(YEAR(#REF!),8,H217)</f>
        <v>#REF!</v>
      </c>
      <c r="B217" s="1"/>
      <c r="C217" s="7" t="e">
        <f t="shared" si="13"/>
        <v>#REF!</v>
      </c>
      <c r="D217" s="26" t="e">
        <f t="shared" si="12"/>
        <v>#REF!</v>
      </c>
      <c r="E217">
        <v>49</v>
      </c>
      <c r="F217">
        <v>51</v>
      </c>
      <c r="G217">
        <v>50</v>
      </c>
      <c r="H217">
        <v>1</v>
      </c>
    </row>
    <row r="218" spans="1:8" ht="15">
      <c r="A218" s="22" t="e">
        <f>DATE(YEAR(#REF!),8,H218)</f>
        <v>#REF!</v>
      </c>
      <c r="B218" s="1"/>
      <c r="C218" s="7" t="e">
        <f t="shared" si="13"/>
        <v>#REF!</v>
      </c>
      <c r="D218" s="26" t="e">
        <f t="shared" si="12"/>
        <v>#REF!</v>
      </c>
      <c r="E218">
        <v>48</v>
      </c>
      <c r="F218">
        <v>50</v>
      </c>
      <c r="G218">
        <v>49</v>
      </c>
      <c r="H218">
        <v>2</v>
      </c>
    </row>
    <row r="219" spans="1:8" ht="15">
      <c r="A219" s="22" t="e">
        <f>DATE(YEAR(#REF!),8,H219)</f>
        <v>#REF!</v>
      </c>
      <c r="B219" s="1"/>
      <c r="C219" s="7" t="e">
        <f t="shared" si="13"/>
        <v>#REF!</v>
      </c>
      <c r="D219" s="26" t="e">
        <f t="shared" si="12"/>
        <v>#REF!</v>
      </c>
      <c r="E219">
        <v>47</v>
      </c>
      <c r="F219">
        <v>49</v>
      </c>
      <c r="G219">
        <v>48</v>
      </c>
      <c r="H219">
        <v>3</v>
      </c>
    </row>
    <row r="220" spans="1:8" ht="15">
      <c r="A220" s="22" t="e">
        <f>DATE(YEAR(#REF!),8,H220)</f>
        <v>#REF!</v>
      </c>
      <c r="B220" s="1"/>
      <c r="C220" s="7" t="e">
        <f t="shared" si="13"/>
        <v>#REF!</v>
      </c>
      <c r="D220" s="26" t="e">
        <f t="shared" si="12"/>
        <v>#REF!</v>
      </c>
      <c r="E220">
        <v>46</v>
      </c>
      <c r="F220">
        <v>48</v>
      </c>
      <c r="G220">
        <v>47</v>
      </c>
      <c r="H220">
        <v>4</v>
      </c>
    </row>
    <row r="221" spans="1:8" ht="15">
      <c r="A221" s="22" t="e">
        <f>DATE(YEAR(#REF!),8,H221)</f>
        <v>#REF!</v>
      </c>
      <c r="B221" s="1"/>
      <c r="C221" s="7" t="e">
        <f t="shared" si="13"/>
        <v>#REF!</v>
      </c>
      <c r="D221" s="26" t="e">
        <f t="shared" si="12"/>
        <v>#REF!</v>
      </c>
      <c r="E221">
        <v>45</v>
      </c>
      <c r="F221">
        <v>47</v>
      </c>
      <c r="G221">
        <v>46</v>
      </c>
      <c r="H221">
        <v>5</v>
      </c>
    </row>
    <row r="222" spans="1:8" ht="15">
      <c r="A222" s="22" t="e">
        <f>DATE(YEAR(#REF!),8,H222)</f>
        <v>#REF!</v>
      </c>
      <c r="B222" s="1"/>
      <c r="C222" s="7" t="e">
        <f t="shared" si="13"/>
        <v>#REF!</v>
      </c>
      <c r="D222" s="26" t="e">
        <f t="shared" si="12"/>
        <v>#REF!</v>
      </c>
      <c r="E222">
        <v>44</v>
      </c>
      <c r="F222">
        <v>46</v>
      </c>
      <c r="G222">
        <v>45</v>
      </c>
      <c r="H222">
        <v>6</v>
      </c>
    </row>
    <row r="223" spans="1:8" ht="15">
      <c r="A223" s="22" t="e">
        <f>DATE(YEAR(#REF!),8,H223)</f>
        <v>#REF!</v>
      </c>
      <c r="B223" s="1"/>
      <c r="C223" s="7" t="e">
        <f t="shared" si="13"/>
        <v>#REF!</v>
      </c>
      <c r="D223" s="26" t="e">
        <f t="shared" si="12"/>
        <v>#REF!</v>
      </c>
      <c r="E223">
        <v>43</v>
      </c>
      <c r="F223">
        <v>45</v>
      </c>
      <c r="G223">
        <v>44</v>
      </c>
      <c r="H223">
        <v>7</v>
      </c>
    </row>
    <row r="224" spans="1:8" ht="15">
      <c r="A224" s="22" t="e">
        <f>DATE(YEAR(#REF!),8,H224)</f>
        <v>#REF!</v>
      </c>
      <c r="B224" s="1"/>
      <c r="C224" s="7" t="e">
        <f t="shared" si="13"/>
        <v>#REF!</v>
      </c>
      <c r="D224" s="26" t="e">
        <f t="shared" si="12"/>
        <v>#REF!</v>
      </c>
      <c r="E224">
        <v>42</v>
      </c>
      <c r="F224">
        <v>44</v>
      </c>
      <c r="G224">
        <v>43</v>
      </c>
      <c r="H224">
        <v>8</v>
      </c>
    </row>
    <row r="225" spans="1:8" ht="15">
      <c r="A225" s="22" t="e">
        <f>DATE(YEAR(#REF!),8,H225)</f>
        <v>#REF!</v>
      </c>
      <c r="B225" s="1"/>
      <c r="C225" s="7" t="e">
        <f t="shared" si="13"/>
        <v>#REF!</v>
      </c>
      <c r="D225" s="26" t="e">
        <f t="shared" si="12"/>
        <v>#REF!</v>
      </c>
      <c r="E225">
        <v>41</v>
      </c>
      <c r="F225">
        <v>43</v>
      </c>
      <c r="G225">
        <v>42</v>
      </c>
      <c r="H225">
        <v>9</v>
      </c>
    </row>
    <row r="226" spans="1:8" ht="15">
      <c r="A226" s="22" t="e">
        <f>DATE(YEAR(#REF!),8,H226)</f>
        <v>#REF!</v>
      </c>
      <c r="B226" s="1"/>
      <c r="C226" s="7" t="e">
        <f t="shared" si="13"/>
        <v>#REF!</v>
      </c>
      <c r="D226" s="26" t="e">
        <f t="shared" si="12"/>
        <v>#REF!</v>
      </c>
      <c r="E226">
        <v>40</v>
      </c>
      <c r="F226">
        <v>42</v>
      </c>
      <c r="G226">
        <v>41</v>
      </c>
      <c r="H226">
        <v>10</v>
      </c>
    </row>
    <row r="227" spans="1:8" ht="15">
      <c r="A227" s="22" t="e">
        <f>DATE(YEAR(#REF!),8,H227)</f>
        <v>#REF!</v>
      </c>
      <c r="B227" s="1"/>
      <c r="C227" s="7" t="e">
        <f t="shared" si="13"/>
        <v>#REF!</v>
      </c>
      <c r="D227" s="26" t="e">
        <f t="shared" si="12"/>
        <v>#REF!</v>
      </c>
      <c r="E227">
        <v>39</v>
      </c>
      <c r="F227">
        <v>41</v>
      </c>
      <c r="G227">
        <v>40</v>
      </c>
      <c r="H227">
        <v>11</v>
      </c>
    </row>
    <row r="228" spans="1:8" ht="15">
      <c r="A228" s="22" t="e">
        <f>DATE(YEAR(#REF!),8,H228)</f>
        <v>#REF!</v>
      </c>
      <c r="B228" s="1"/>
      <c r="C228" s="7" t="e">
        <f t="shared" si="13"/>
        <v>#REF!</v>
      </c>
      <c r="D228" s="26" t="e">
        <f t="shared" si="12"/>
        <v>#REF!</v>
      </c>
      <c r="E228">
        <v>38</v>
      </c>
      <c r="F228">
        <v>40</v>
      </c>
      <c r="G228">
        <v>39</v>
      </c>
      <c r="H228">
        <v>12</v>
      </c>
    </row>
    <row r="229" spans="1:8" ht="15">
      <c r="A229" s="22" t="e">
        <f>DATE(YEAR(#REF!),8,H229)</f>
        <v>#REF!</v>
      </c>
      <c r="B229" s="1"/>
      <c r="C229" s="7" t="e">
        <f t="shared" si="13"/>
        <v>#REF!</v>
      </c>
      <c r="D229" s="26" t="e">
        <f t="shared" si="12"/>
        <v>#REF!</v>
      </c>
      <c r="E229">
        <v>37</v>
      </c>
      <c r="F229">
        <v>39</v>
      </c>
      <c r="G229">
        <v>38</v>
      </c>
      <c r="H229">
        <v>13</v>
      </c>
    </row>
    <row r="230" spans="1:8" ht="15">
      <c r="A230" s="22" t="e">
        <f>DATE(YEAR(#REF!),8,H230)</f>
        <v>#REF!</v>
      </c>
      <c r="B230" s="1"/>
      <c r="C230" s="7" t="e">
        <f t="shared" si="13"/>
        <v>#REF!</v>
      </c>
      <c r="D230" s="26" t="e">
        <f t="shared" si="12"/>
        <v>#REF!</v>
      </c>
      <c r="E230">
        <v>36</v>
      </c>
      <c r="F230">
        <v>38</v>
      </c>
      <c r="G230">
        <v>37</v>
      </c>
      <c r="H230">
        <v>14</v>
      </c>
    </row>
    <row r="231" spans="1:8" ht="15">
      <c r="A231" s="22" t="e">
        <f>DATE(YEAR(#REF!),8,H231)</f>
        <v>#REF!</v>
      </c>
      <c r="B231" s="1"/>
      <c r="C231" s="7" t="e">
        <f t="shared" si="13"/>
        <v>#REF!</v>
      </c>
      <c r="D231" s="26" t="e">
        <f t="shared" si="12"/>
        <v>#REF!</v>
      </c>
      <c r="E231">
        <v>35</v>
      </c>
      <c r="F231">
        <v>37</v>
      </c>
      <c r="G231">
        <v>36</v>
      </c>
      <c r="H231">
        <v>15</v>
      </c>
    </row>
    <row r="232" spans="1:8" ht="15">
      <c r="A232" s="22" t="e">
        <f>DATE(YEAR(#REF!),8,H232)</f>
        <v>#REF!</v>
      </c>
      <c r="B232" s="1"/>
      <c r="C232" s="7" t="e">
        <f t="shared" si="13"/>
        <v>#REF!</v>
      </c>
      <c r="D232" s="26" t="e">
        <f>C232</f>
        <v>#REF!</v>
      </c>
      <c r="E232">
        <v>34</v>
      </c>
      <c r="F232">
        <v>36</v>
      </c>
      <c r="G232">
        <v>35</v>
      </c>
      <c r="H232">
        <v>16</v>
      </c>
    </row>
    <row r="233" spans="1:8" ht="15">
      <c r="A233" s="22" t="e">
        <f>DATE(YEAR(#REF!),8,H233)</f>
        <v>#REF!</v>
      </c>
      <c r="B233" s="1"/>
      <c r="C233" s="7" t="e">
        <f t="shared" si="13"/>
        <v>#REF!</v>
      </c>
      <c r="D233" s="26" t="e">
        <f>C233</f>
        <v>#REF!</v>
      </c>
      <c r="E233">
        <v>33</v>
      </c>
      <c r="F233">
        <v>35</v>
      </c>
      <c r="G233">
        <v>34</v>
      </c>
      <c r="H233">
        <v>17</v>
      </c>
    </row>
    <row r="234" spans="1:8" ht="15">
      <c r="A234" s="22" t="e">
        <f>DATE(YEAR(#REF!),8,H234)</f>
        <v>#REF!</v>
      </c>
      <c r="B234" s="1"/>
      <c r="C234" s="7" t="e">
        <f t="shared" si="13"/>
        <v>#REF!</v>
      </c>
      <c r="D234" s="26" t="e">
        <f>C234</f>
        <v>#REF!</v>
      </c>
      <c r="E234">
        <v>32</v>
      </c>
      <c r="F234">
        <v>34</v>
      </c>
      <c r="G234">
        <v>33</v>
      </c>
      <c r="H234">
        <v>18</v>
      </c>
    </row>
    <row r="235" spans="1:10" ht="15">
      <c r="A235" s="22" t="e">
        <f>DATE(YEAR(#REF!),8,H235)</f>
        <v>#REF!</v>
      </c>
      <c r="B235" s="1" t="e">
        <f>A235+30</f>
        <v>#REF!</v>
      </c>
      <c r="C235" s="7" t="e">
        <f t="shared" si="13"/>
        <v>#REF!</v>
      </c>
      <c r="D235" s="1" t="e">
        <f aca="true" t="shared" si="14" ref="D235:D260">IF(COUNTIF(I$4:J$14,B235)=1,VLOOKUP(B235,I$4:J$14,2)+A235+30,C235)</f>
        <v>#REF!</v>
      </c>
      <c r="E235">
        <v>31</v>
      </c>
      <c r="F235">
        <v>33</v>
      </c>
      <c r="G235">
        <v>32</v>
      </c>
      <c r="H235">
        <v>19</v>
      </c>
      <c r="J235" s="1"/>
    </row>
    <row r="236" spans="1:10" ht="15">
      <c r="A236" s="22" t="e">
        <f>DATE(YEAR(#REF!),8,H236)</f>
        <v>#REF!</v>
      </c>
      <c r="B236" s="1" t="e">
        <f aca="true" t="shared" si="15" ref="B236:B299">A236+30</f>
        <v>#REF!</v>
      </c>
      <c r="C236" s="1" t="e">
        <f>IF(WEEKDAY(A236+30)=7,(A236+32),IF(WEEKDAY(A236+30)=1,(A236+31),A236+30))</f>
        <v>#REF!</v>
      </c>
      <c r="D236" s="1" t="e">
        <f t="shared" si="14"/>
        <v>#REF!</v>
      </c>
      <c r="H236">
        <v>20</v>
      </c>
      <c r="J236" s="1"/>
    </row>
    <row r="237" spans="1:10" ht="15">
      <c r="A237" s="22" t="e">
        <f>DATE(YEAR(#REF!),8,H237)</f>
        <v>#REF!</v>
      </c>
      <c r="B237" s="1" t="e">
        <f t="shared" si="15"/>
        <v>#REF!</v>
      </c>
      <c r="C237" s="1" t="e">
        <f aca="true" t="shared" si="16" ref="C237:C300">IF(WEEKDAY(A237+30)=7,(A237+32),IF(WEEKDAY(A237+30)=1,(A237+31),A237+30))</f>
        <v>#REF!</v>
      </c>
      <c r="D237" s="1" t="e">
        <f t="shared" si="14"/>
        <v>#REF!</v>
      </c>
      <c r="H237">
        <v>21</v>
      </c>
      <c r="J237" s="1"/>
    </row>
    <row r="238" spans="1:8" ht="15">
      <c r="A238" s="22" t="e">
        <f>DATE(YEAR(#REF!),8,H238)</f>
        <v>#REF!</v>
      </c>
      <c r="B238" s="1" t="e">
        <f t="shared" si="15"/>
        <v>#REF!</v>
      </c>
      <c r="C238" s="1" t="e">
        <f t="shared" si="16"/>
        <v>#REF!</v>
      </c>
      <c r="D238" s="1" t="e">
        <f t="shared" si="14"/>
        <v>#REF!</v>
      </c>
      <c r="H238">
        <v>22</v>
      </c>
    </row>
    <row r="239" spans="1:8" ht="15">
      <c r="A239" s="22" t="e">
        <f>DATE(YEAR(#REF!),8,H239)</f>
        <v>#REF!</v>
      </c>
      <c r="B239" s="1" t="e">
        <f t="shared" si="15"/>
        <v>#REF!</v>
      </c>
      <c r="C239" s="1" t="e">
        <f t="shared" si="16"/>
        <v>#REF!</v>
      </c>
      <c r="D239" s="1" t="e">
        <f t="shared" si="14"/>
        <v>#REF!</v>
      </c>
      <c r="H239">
        <v>23</v>
      </c>
    </row>
    <row r="240" spans="1:8" ht="15">
      <c r="A240" s="22" t="e">
        <f>DATE(YEAR(#REF!),8,H240)</f>
        <v>#REF!</v>
      </c>
      <c r="B240" s="1" t="e">
        <f t="shared" si="15"/>
        <v>#REF!</v>
      </c>
      <c r="C240" s="1" t="e">
        <f t="shared" si="16"/>
        <v>#REF!</v>
      </c>
      <c r="D240" s="1" t="e">
        <f t="shared" si="14"/>
        <v>#REF!</v>
      </c>
      <c r="H240">
        <v>24</v>
      </c>
    </row>
    <row r="241" spans="1:8" ht="15">
      <c r="A241" s="22" t="e">
        <f>DATE(YEAR(#REF!),8,H241)</f>
        <v>#REF!</v>
      </c>
      <c r="B241" s="1" t="e">
        <f t="shared" si="15"/>
        <v>#REF!</v>
      </c>
      <c r="C241" s="1" t="e">
        <f t="shared" si="16"/>
        <v>#REF!</v>
      </c>
      <c r="D241" s="1" t="e">
        <f t="shared" si="14"/>
        <v>#REF!</v>
      </c>
      <c r="H241">
        <v>25</v>
      </c>
    </row>
    <row r="242" spans="1:8" ht="15">
      <c r="A242" s="22" t="e">
        <f>DATE(YEAR(#REF!),8,H242)</f>
        <v>#REF!</v>
      </c>
      <c r="B242" s="1" t="e">
        <f t="shared" si="15"/>
        <v>#REF!</v>
      </c>
      <c r="C242" s="1" t="e">
        <f t="shared" si="16"/>
        <v>#REF!</v>
      </c>
      <c r="D242" s="1" t="e">
        <f t="shared" si="14"/>
        <v>#REF!</v>
      </c>
      <c r="H242">
        <v>26</v>
      </c>
    </row>
    <row r="243" spans="1:8" ht="15">
      <c r="A243" s="22" t="e">
        <f>DATE(YEAR(#REF!),8,H243)</f>
        <v>#REF!</v>
      </c>
      <c r="B243" s="1" t="e">
        <f t="shared" si="15"/>
        <v>#REF!</v>
      </c>
      <c r="C243" s="1" t="e">
        <f t="shared" si="16"/>
        <v>#REF!</v>
      </c>
      <c r="D243" s="1" t="e">
        <f t="shared" si="14"/>
        <v>#REF!</v>
      </c>
      <c r="H243">
        <v>27</v>
      </c>
    </row>
    <row r="244" spans="1:8" ht="15">
      <c r="A244" s="22" t="e">
        <f>DATE(YEAR(#REF!),8,H244)</f>
        <v>#REF!</v>
      </c>
      <c r="B244" s="1" t="e">
        <f t="shared" si="15"/>
        <v>#REF!</v>
      </c>
      <c r="C244" s="1" t="e">
        <f t="shared" si="16"/>
        <v>#REF!</v>
      </c>
      <c r="D244" s="1" t="e">
        <f t="shared" si="14"/>
        <v>#REF!</v>
      </c>
      <c r="H244">
        <v>28</v>
      </c>
    </row>
    <row r="245" spans="1:8" ht="15">
      <c r="A245" s="22" t="e">
        <f>DATE(YEAR(#REF!),8,H245)</f>
        <v>#REF!</v>
      </c>
      <c r="B245" s="1" t="e">
        <f t="shared" si="15"/>
        <v>#REF!</v>
      </c>
      <c r="C245" s="1" t="e">
        <f t="shared" si="16"/>
        <v>#REF!</v>
      </c>
      <c r="D245" s="1" t="e">
        <f t="shared" si="14"/>
        <v>#REF!</v>
      </c>
      <c r="H245">
        <v>29</v>
      </c>
    </row>
    <row r="246" spans="1:8" ht="15">
      <c r="A246" s="22" t="e">
        <f>DATE(YEAR(#REF!),8,H246)</f>
        <v>#REF!</v>
      </c>
      <c r="B246" s="1" t="e">
        <f t="shared" si="15"/>
        <v>#REF!</v>
      </c>
      <c r="C246" s="1" t="e">
        <f t="shared" si="16"/>
        <v>#REF!</v>
      </c>
      <c r="D246" s="1" t="e">
        <f t="shared" si="14"/>
        <v>#REF!</v>
      </c>
      <c r="H246">
        <v>30</v>
      </c>
    </row>
    <row r="247" spans="1:8" ht="15">
      <c r="A247" s="22" t="e">
        <f>DATE(YEAR(#REF!),8,H247)</f>
        <v>#REF!</v>
      </c>
      <c r="B247" s="1" t="e">
        <f t="shared" si="15"/>
        <v>#REF!</v>
      </c>
      <c r="C247" s="1" t="e">
        <f t="shared" si="16"/>
        <v>#REF!</v>
      </c>
      <c r="D247" s="1" t="e">
        <f t="shared" si="14"/>
        <v>#REF!</v>
      </c>
      <c r="H247">
        <v>31</v>
      </c>
    </row>
    <row r="248" spans="1:8" ht="15">
      <c r="A248" s="22" t="e">
        <f>DATE(YEAR(#REF!),9,H248)</f>
        <v>#REF!</v>
      </c>
      <c r="B248" s="1" t="e">
        <f t="shared" si="15"/>
        <v>#REF!</v>
      </c>
      <c r="C248" s="1" t="e">
        <f t="shared" si="16"/>
        <v>#REF!</v>
      </c>
      <c r="D248" s="1" t="e">
        <f t="shared" si="14"/>
        <v>#REF!</v>
      </c>
      <c r="H248">
        <v>1</v>
      </c>
    </row>
    <row r="249" spans="1:8" ht="15">
      <c r="A249" s="22" t="e">
        <f>DATE(YEAR(#REF!),9,H249)</f>
        <v>#REF!</v>
      </c>
      <c r="B249" s="1" t="e">
        <f t="shared" si="15"/>
        <v>#REF!</v>
      </c>
      <c r="C249" s="1" t="e">
        <f t="shared" si="16"/>
        <v>#REF!</v>
      </c>
      <c r="D249" s="1" t="e">
        <f t="shared" si="14"/>
        <v>#REF!</v>
      </c>
      <c r="H249">
        <v>2</v>
      </c>
    </row>
    <row r="250" spans="1:8" ht="15">
      <c r="A250" s="22" t="e">
        <f>DATE(YEAR(#REF!),9,H250)</f>
        <v>#REF!</v>
      </c>
      <c r="B250" s="1" t="e">
        <f t="shared" si="15"/>
        <v>#REF!</v>
      </c>
      <c r="C250" s="1" t="e">
        <f t="shared" si="16"/>
        <v>#REF!</v>
      </c>
      <c r="D250" s="1" t="e">
        <f t="shared" si="14"/>
        <v>#REF!</v>
      </c>
      <c r="H250">
        <v>3</v>
      </c>
    </row>
    <row r="251" spans="1:8" ht="15">
      <c r="A251" s="22" t="e">
        <f>DATE(YEAR(#REF!),9,H251)</f>
        <v>#REF!</v>
      </c>
      <c r="B251" s="1" t="e">
        <f t="shared" si="15"/>
        <v>#REF!</v>
      </c>
      <c r="C251" s="1" t="e">
        <f t="shared" si="16"/>
        <v>#REF!</v>
      </c>
      <c r="D251" s="1" t="e">
        <f t="shared" si="14"/>
        <v>#REF!</v>
      </c>
      <c r="H251">
        <v>4</v>
      </c>
    </row>
    <row r="252" spans="1:8" ht="15">
      <c r="A252" s="22" t="e">
        <f>DATE(YEAR(#REF!),9,H252)</f>
        <v>#REF!</v>
      </c>
      <c r="B252" s="1" t="e">
        <f t="shared" si="15"/>
        <v>#REF!</v>
      </c>
      <c r="C252" s="1" t="e">
        <f t="shared" si="16"/>
        <v>#REF!</v>
      </c>
      <c r="D252" s="1" t="e">
        <f t="shared" si="14"/>
        <v>#REF!</v>
      </c>
      <c r="H252">
        <v>5</v>
      </c>
    </row>
    <row r="253" spans="1:8" ht="15">
      <c r="A253" s="22" t="e">
        <f>DATE(YEAR(#REF!),9,H253)</f>
        <v>#REF!</v>
      </c>
      <c r="B253" s="1" t="e">
        <f t="shared" si="15"/>
        <v>#REF!</v>
      </c>
      <c r="C253" s="1" t="e">
        <f t="shared" si="16"/>
        <v>#REF!</v>
      </c>
      <c r="D253" s="1" t="e">
        <f t="shared" si="14"/>
        <v>#REF!</v>
      </c>
      <c r="H253">
        <v>6</v>
      </c>
    </row>
    <row r="254" spans="1:8" ht="15">
      <c r="A254" s="22" t="e">
        <f>DATE(YEAR(#REF!),9,H254)</f>
        <v>#REF!</v>
      </c>
      <c r="B254" s="1" t="e">
        <f t="shared" si="15"/>
        <v>#REF!</v>
      </c>
      <c r="C254" s="1" t="e">
        <f t="shared" si="16"/>
        <v>#REF!</v>
      </c>
      <c r="D254" s="1" t="e">
        <f t="shared" si="14"/>
        <v>#REF!</v>
      </c>
      <c r="H254">
        <v>7</v>
      </c>
    </row>
    <row r="255" spans="1:8" ht="15">
      <c r="A255" s="22" t="e">
        <f>DATE(YEAR(#REF!),9,H255)</f>
        <v>#REF!</v>
      </c>
      <c r="B255" s="1" t="e">
        <f t="shared" si="15"/>
        <v>#REF!</v>
      </c>
      <c r="C255" s="1" t="e">
        <f t="shared" si="16"/>
        <v>#REF!</v>
      </c>
      <c r="D255" s="1" t="e">
        <f t="shared" si="14"/>
        <v>#REF!</v>
      </c>
      <c r="H255">
        <v>8</v>
      </c>
    </row>
    <row r="256" spans="1:8" ht="15">
      <c r="A256" s="22" t="e">
        <f>DATE(YEAR(#REF!),9,H256)</f>
        <v>#REF!</v>
      </c>
      <c r="B256" s="1" t="e">
        <f t="shared" si="15"/>
        <v>#REF!</v>
      </c>
      <c r="C256" s="1" t="e">
        <f t="shared" si="16"/>
        <v>#REF!</v>
      </c>
      <c r="D256" s="1" t="e">
        <f t="shared" si="14"/>
        <v>#REF!</v>
      </c>
      <c r="H256">
        <v>9</v>
      </c>
    </row>
    <row r="257" spans="1:8" ht="15">
      <c r="A257" s="22" t="e">
        <f>DATE(YEAR(#REF!),9,H257)</f>
        <v>#REF!</v>
      </c>
      <c r="B257" s="1" t="e">
        <f t="shared" si="15"/>
        <v>#REF!</v>
      </c>
      <c r="C257" s="1" t="e">
        <f t="shared" si="16"/>
        <v>#REF!</v>
      </c>
      <c r="D257" s="1" t="e">
        <f t="shared" si="14"/>
        <v>#REF!</v>
      </c>
      <c r="H257">
        <v>10</v>
      </c>
    </row>
    <row r="258" spans="1:8" ht="15">
      <c r="A258" s="22" t="e">
        <f>DATE(YEAR(#REF!),9,H258)</f>
        <v>#REF!</v>
      </c>
      <c r="B258" s="1" t="e">
        <f t="shared" si="15"/>
        <v>#REF!</v>
      </c>
      <c r="C258" s="1" t="e">
        <f t="shared" si="16"/>
        <v>#REF!</v>
      </c>
      <c r="D258" s="1" t="e">
        <f t="shared" si="14"/>
        <v>#REF!</v>
      </c>
      <c r="H258">
        <v>11</v>
      </c>
    </row>
    <row r="259" spans="1:8" ht="15">
      <c r="A259" s="22" t="e">
        <f>DATE(YEAR(#REF!),9,H259)</f>
        <v>#REF!</v>
      </c>
      <c r="B259" s="1" t="e">
        <f t="shared" si="15"/>
        <v>#REF!</v>
      </c>
      <c r="C259" s="1" t="e">
        <f t="shared" si="16"/>
        <v>#REF!</v>
      </c>
      <c r="D259" s="1" t="e">
        <f t="shared" si="14"/>
        <v>#REF!</v>
      </c>
      <c r="H259">
        <v>12</v>
      </c>
    </row>
    <row r="260" spans="1:8" ht="15">
      <c r="A260" s="22" t="e">
        <f>DATE(YEAR(#REF!),9,H260)</f>
        <v>#REF!</v>
      </c>
      <c r="B260" s="1" t="e">
        <f t="shared" si="15"/>
        <v>#REF!</v>
      </c>
      <c r="C260" s="1" t="e">
        <f t="shared" si="16"/>
        <v>#REF!</v>
      </c>
      <c r="D260" s="1" t="e">
        <f t="shared" si="14"/>
        <v>#REF!</v>
      </c>
      <c r="H260">
        <v>13</v>
      </c>
    </row>
    <row r="261" spans="1:8" ht="15">
      <c r="A261" s="22" t="e">
        <f>DATE(YEAR(#REF!),9,H261)</f>
        <v>#REF!</v>
      </c>
      <c r="B261" s="1" t="e">
        <f t="shared" si="15"/>
        <v>#REF!</v>
      </c>
      <c r="C261" s="1" t="e">
        <f t="shared" si="16"/>
        <v>#REF!</v>
      </c>
      <c r="D261" s="1" t="e">
        <f aca="true" t="shared" si="17" ref="D261:D324">IF(COUNTIF(I$4:J$14,B261)=1,VLOOKUP(B261,I$4:J$14,2)+A261+30,C261)</f>
        <v>#REF!</v>
      </c>
      <c r="H261">
        <v>14</v>
      </c>
    </row>
    <row r="262" spans="1:8" ht="15">
      <c r="A262" s="22" t="e">
        <f>DATE(YEAR(#REF!),9,H262)</f>
        <v>#REF!</v>
      </c>
      <c r="B262" s="1" t="e">
        <f t="shared" si="15"/>
        <v>#REF!</v>
      </c>
      <c r="C262" s="1" t="e">
        <f t="shared" si="16"/>
        <v>#REF!</v>
      </c>
      <c r="D262" s="1" t="e">
        <f t="shared" si="17"/>
        <v>#REF!</v>
      </c>
      <c r="H262">
        <v>15</v>
      </c>
    </row>
    <row r="263" spans="1:8" ht="15">
      <c r="A263" s="22" t="e">
        <f>DATE(YEAR(#REF!),9,H263)</f>
        <v>#REF!</v>
      </c>
      <c r="B263" s="1" t="e">
        <f t="shared" si="15"/>
        <v>#REF!</v>
      </c>
      <c r="C263" s="1" t="e">
        <f t="shared" si="16"/>
        <v>#REF!</v>
      </c>
      <c r="D263" s="1" t="e">
        <f t="shared" si="17"/>
        <v>#REF!</v>
      </c>
      <c r="H263">
        <v>16</v>
      </c>
    </row>
    <row r="264" spans="1:8" ht="15">
      <c r="A264" s="22" t="e">
        <f>DATE(YEAR(#REF!),9,H264)</f>
        <v>#REF!</v>
      </c>
      <c r="B264" s="1" t="e">
        <f t="shared" si="15"/>
        <v>#REF!</v>
      </c>
      <c r="C264" s="1" t="e">
        <f t="shared" si="16"/>
        <v>#REF!</v>
      </c>
      <c r="D264" s="1" t="e">
        <f t="shared" si="17"/>
        <v>#REF!</v>
      </c>
      <c r="H264">
        <v>17</v>
      </c>
    </row>
    <row r="265" spans="1:8" ht="15">
      <c r="A265" s="22" t="e">
        <f>DATE(YEAR(#REF!),9,H265)</f>
        <v>#REF!</v>
      </c>
      <c r="B265" s="1" t="e">
        <f t="shared" si="15"/>
        <v>#REF!</v>
      </c>
      <c r="C265" s="1" t="e">
        <f t="shared" si="16"/>
        <v>#REF!</v>
      </c>
      <c r="D265" s="1" t="e">
        <f t="shared" si="17"/>
        <v>#REF!</v>
      </c>
      <c r="H265">
        <v>18</v>
      </c>
    </row>
    <row r="266" spans="1:8" ht="15">
      <c r="A266" s="22" t="e">
        <f>DATE(YEAR(#REF!),9,H266)</f>
        <v>#REF!</v>
      </c>
      <c r="B266" s="1" t="e">
        <f t="shared" si="15"/>
        <v>#REF!</v>
      </c>
      <c r="C266" s="1" t="e">
        <f t="shared" si="16"/>
        <v>#REF!</v>
      </c>
      <c r="D266" s="1" t="e">
        <f t="shared" si="17"/>
        <v>#REF!</v>
      </c>
      <c r="H266">
        <v>19</v>
      </c>
    </row>
    <row r="267" spans="1:8" ht="15">
      <c r="A267" s="22" t="e">
        <f>DATE(YEAR(#REF!),9,H267)</f>
        <v>#REF!</v>
      </c>
      <c r="B267" s="1" t="e">
        <f t="shared" si="15"/>
        <v>#REF!</v>
      </c>
      <c r="C267" s="1" t="e">
        <f t="shared" si="16"/>
        <v>#REF!</v>
      </c>
      <c r="D267" s="1" t="e">
        <f t="shared" si="17"/>
        <v>#REF!</v>
      </c>
      <c r="H267">
        <v>20</v>
      </c>
    </row>
    <row r="268" spans="1:8" ht="15">
      <c r="A268" s="22" t="e">
        <f>DATE(YEAR(#REF!),9,H268)</f>
        <v>#REF!</v>
      </c>
      <c r="B268" s="1" t="e">
        <f t="shared" si="15"/>
        <v>#REF!</v>
      </c>
      <c r="C268" s="1" t="e">
        <f t="shared" si="16"/>
        <v>#REF!</v>
      </c>
      <c r="D268" s="1" t="e">
        <f t="shared" si="17"/>
        <v>#REF!</v>
      </c>
      <c r="H268">
        <v>21</v>
      </c>
    </row>
    <row r="269" spans="1:8" ht="15">
      <c r="A269" s="22" t="e">
        <f>DATE(YEAR(#REF!),9,H269)</f>
        <v>#REF!</v>
      </c>
      <c r="B269" s="1" t="e">
        <f t="shared" si="15"/>
        <v>#REF!</v>
      </c>
      <c r="C269" s="1" t="e">
        <f t="shared" si="16"/>
        <v>#REF!</v>
      </c>
      <c r="D269" s="1" t="e">
        <f t="shared" si="17"/>
        <v>#REF!</v>
      </c>
      <c r="H269">
        <v>22</v>
      </c>
    </row>
    <row r="270" spans="1:8" ht="15">
      <c r="A270" s="22" t="e">
        <f>DATE(YEAR(#REF!),9,H270)</f>
        <v>#REF!</v>
      </c>
      <c r="B270" s="1" t="e">
        <f t="shared" si="15"/>
        <v>#REF!</v>
      </c>
      <c r="C270" s="1" t="e">
        <f t="shared" si="16"/>
        <v>#REF!</v>
      </c>
      <c r="D270" s="1" t="e">
        <f t="shared" si="17"/>
        <v>#REF!</v>
      </c>
      <c r="H270">
        <v>23</v>
      </c>
    </row>
    <row r="271" spans="1:8" ht="15">
      <c r="A271" s="22" t="e">
        <f>DATE(YEAR(#REF!),9,H271)</f>
        <v>#REF!</v>
      </c>
      <c r="B271" s="1" t="e">
        <f t="shared" si="15"/>
        <v>#REF!</v>
      </c>
      <c r="C271" s="1" t="e">
        <f t="shared" si="16"/>
        <v>#REF!</v>
      </c>
      <c r="D271" s="1" t="e">
        <f t="shared" si="17"/>
        <v>#REF!</v>
      </c>
      <c r="H271">
        <v>24</v>
      </c>
    </row>
    <row r="272" spans="1:8" ht="15">
      <c r="A272" s="22" t="e">
        <f>DATE(YEAR(#REF!),9,H272)</f>
        <v>#REF!</v>
      </c>
      <c r="B272" s="1" t="e">
        <f t="shared" si="15"/>
        <v>#REF!</v>
      </c>
      <c r="C272" s="1" t="e">
        <f t="shared" si="16"/>
        <v>#REF!</v>
      </c>
      <c r="D272" s="1" t="e">
        <f t="shared" si="17"/>
        <v>#REF!</v>
      </c>
      <c r="H272">
        <v>25</v>
      </c>
    </row>
    <row r="273" spans="1:8" ht="15">
      <c r="A273" s="22" t="e">
        <f>DATE(YEAR(#REF!),9,H273)</f>
        <v>#REF!</v>
      </c>
      <c r="B273" s="1" t="e">
        <f t="shared" si="15"/>
        <v>#REF!</v>
      </c>
      <c r="C273" s="1" t="e">
        <f t="shared" si="16"/>
        <v>#REF!</v>
      </c>
      <c r="D273" s="1" t="e">
        <f t="shared" si="17"/>
        <v>#REF!</v>
      </c>
      <c r="H273">
        <v>26</v>
      </c>
    </row>
    <row r="274" spans="1:8" ht="15">
      <c r="A274" s="22" t="e">
        <f>DATE(YEAR(#REF!),9,H274)</f>
        <v>#REF!</v>
      </c>
      <c r="B274" s="1" t="e">
        <f t="shared" si="15"/>
        <v>#REF!</v>
      </c>
      <c r="C274" s="1" t="e">
        <f t="shared" si="16"/>
        <v>#REF!</v>
      </c>
      <c r="D274" s="1" t="e">
        <f t="shared" si="17"/>
        <v>#REF!</v>
      </c>
      <c r="H274">
        <v>27</v>
      </c>
    </row>
    <row r="275" spans="1:8" ht="15">
      <c r="A275" s="22" t="e">
        <f>DATE(YEAR(#REF!),9,H275)</f>
        <v>#REF!</v>
      </c>
      <c r="B275" s="1" t="e">
        <f t="shared" si="15"/>
        <v>#REF!</v>
      </c>
      <c r="C275" s="1" t="e">
        <f t="shared" si="16"/>
        <v>#REF!</v>
      </c>
      <c r="D275" s="1" t="e">
        <f t="shared" si="17"/>
        <v>#REF!</v>
      </c>
      <c r="H275">
        <v>28</v>
      </c>
    </row>
    <row r="276" spans="1:8" ht="15">
      <c r="A276" s="22" t="e">
        <f>DATE(YEAR(#REF!),9,H276)</f>
        <v>#REF!</v>
      </c>
      <c r="B276" s="1" t="e">
        <f t="shared" si="15"/>
        <v>#REF!</v>
      </c>
      <c r="C276" s="1" t="e">
        <f t="shared" si="16"/>
        <v>#REF!</v>
      </c>
      <c r="D276" s="1" t="e">
        <f t="shared" si="17"/>
        <v>#REF!</v>
      </c>
      <c r="H276">
        <v>29</v>
      </c>
    </row>
    <row r="277" spans="1:8" ht="15">
      <c r="A277" s="22" t="e">
        <f>DATE(YEAR(#REF!),9,H277)</f>
        <v>#REF!</v>
      </c>
      <c r="B277" s="1" t="e">
        <f t="shared" si="15"/>
        <v>#REF!</v>
      </c>
      <c r="C277" s="1" t="e">
        <f t="shared" si="16"/>
        <v>#REF!</v>
      </c>
      <c r="D277" s="1" t="e">
        <f t="shared" si="17"/>
        <v>#REF!</v>
      </c>
      <c r="H277">
        <v>30</v>
      </c>
    </row>
    <row r="278" spans="1:8" ht="15">
      <c r="A278" s="22" t="e">
        <f>DATE(YEAR(#REF!),10,H278)</f>
        <v>#REF!</v>
      </c>
      <c r="B278" s="1" t="e">
        <f t="shared" si="15"/>
        <v>#REF!</v>
      </c>
      <c r="C278" s="1" t="e">
        <f t="shared" si="16"/>
        <v>#REF!</v>
      </c>
      <c r="D278" s="1" t="e">
        <f t="shared" si="17"/>
        <v>#REF!</v>
      </c>
      <c r="H278">
        <v>1</v>
      </c>
    </row>
    <row r="279" spans="1:8" ht="15">
      <c r="A279" s="22" t="e">
        <f>DATE(YEAR(#REF!),10,H279)</f>
        <v>#REF!</v>
      </c>
      <c r="B279" s="1" t="e">
        <f t="shared" si="15"/>
        <v>#REF!</v>
      </c>
      <c r="C279" s="1" t="e">
        <f t="shared" si="16"/>
        <v>#REF!</v>
      </c>
      <c r="D279" s="1" t="e">
        <f t="shared" si="17"/>
        <v>#REF!</v>
      </c>
      <c r="H279">
        <v>2</v>
      </c>
    </row>
    <row r="280" spans="1:8" ht="15">
      <c r="A280" s="22" t="e">
        <f>DATE(YEAR(#REF!),10,H280)</f>
        <v>#REF!</v>
      </c>
      <c r="B280" s="1" t="e">
        <f t="shared" si="15"/>
        <v>#REF!</v>
      </c>
      <c r="C280" s="1" t="e">
        <f t="shared" si="16"/>
        <v>#REF!</v>
      </c>
      <c r="D280" s="1" t="e">
        <f t="shared" si="17"/>
        <v>#REF!</v>
      </c>
      <c r="H280">
        <v>3</v>
      </c>
    </row>
    <row r="281" spans="1:8" ht="15">
      <c r="A281" s="22" t="e">
        <f>DATE(YEAR(#REF!),10,H281)</f>
        <v>#REF!</v>
      </c>
      <c r="B281" s="1" t="e">
        <f t="shared" si="15"/>
        <v>#REF!</v>
      </c>
      <c r="C281" s="1" t="e">
        <f t="shared" si="16"/>
        <v>#REF!</v>
      </c>
      <c r="D281" s="1" t="e">
        <f t="shared" si="17"/>
        <v>#REF!</v>
      </c>
      <c r="H281">
        <v>4</v>
      </c>
    </row>
    <row r="282" spans="1:8" ht="15">
      <c r="A282" s="22" t="e">
        <f>DATE(YEAR(#REF!),10,H282)</f>
        <v>#REF!</v>
      </c>
      <c r="B282" s="1" t="e">
        <f t="shared" si="15"/>
        <v>#REF!</v>
      </c>
      <c r="C282" s="1" t="e">
        <f t="shared" si="16"/>
        <v>#REF!</v>
      </c>
      <c r="D282" s="1" t="e">
        <f t="shared" si="17"/>
        <v>#REF!</v>
      </c>
      <c r="H282">
        <v>5</v>
      </c>
    </row>
    <row r="283" spans="1:8" ht="15">
      <c r="A283" s="22" t="e">
        <f>DATE(YEAR(#REF!),10,H283)</f>
        <v>#REF!</v>
      </c>
      <c r="B283" s="1" t="e">
        <f t="shared" si="15"/>
        <v>#REF!</v>
      </c>
      <c r="C283" s="1" t="e">
        <f t="shared" si="16"/>
        <v>#REF!</v>
      </c>
      <c r="D283" s="1" t="e">
        <f t="shared" si="17"/>
        <v>#REF!</v>
      </c>
      <c r="H283">
        <v>6</v>
      </c>
    </row>
    <row r="284" spans="1:8" ht="15">
      <c r="A284" s="22" t="e">
        <f>DATE(YEAR(#REF!),10,H284)</f>
        <v>#REF!</v>
      </c>
      <c r="B284" s="1" t="e">
        <f t="shared" si="15"/>
        <v>#REF!</v>
      </c>
      <c r="C284" s="1" t="e">
        <f t="shared" si="16"/>
        <v>#REF!</v>
      </c>
      <c r="D284" s="1" t="e">
        <f t="shared" si="17"/>
        <v>#REF!</v>
      </c>
      <c r="H284">
        <v>7</v>
      </c>
    </row>
    <row r="285" spans="1:8" ht="15">
      <c r="A285" s="22" t="e">
        <f>DATE(YEAR(#REF!),10,H285)</f>
        <v>#REF!</v>
      </c>
      <c r="B285" s="1" t="e">
        <f t="shared" si="15"/>
        <v>#REF!</v>
      </c>
      <c r="C285" s="1" t="e">
        <f t="shared" si="16"/>
        <v>#REF!</v>
      </c>
      <c r="D285" s="1" t="e">
        <f t="shared" si="17"/>
        <v>#REF!</v>
      </c>
      <c r="H285">
        <v>8</v>
      </c>
    </row>
    <row r="286" spans="1:8" ht="15">
      <c r="A286" s="22" t="e">
        <f>DATE(YEAR(#REF!),10,H286)</f>
        <v>#REF!</v>
      </c>
      <c r="B286" s="1" t="e">
        <f t="shared" si="15"/>
        <v>#REF!</v>
      </c>
      <c r="C286" s="1" t="e">
        <f t="shared" si="16"/>
        <v>#REF!</v>
      </c>
      <c r="D286" s="1" t="e">
        <f t="shared" si="17"/>
        <v>#REF!</v>
      </c>
      <c r="H286">
        <v>9</v>
      </c>
    </row>
    <row r="287" spans="1:8" ht="15">
      <c r="A287" s="22" t="e">
        <f>DATE(YEAR(#REF!),10,H287)</f>
        <v>#REF!</v>
      </c>
      <c r="B287" s="1" t="e">
        <f t="shared" si="15"/>
        <v>#REF!</v>
      </c>
      <c r="C287" s="1" t="e">
        <f t="shared" si="16"/>
        <v>#REF!</v>
      </c>
      <c r="D287" s="1" t="e">
        <f t="shared" si="17"/>
        <v>#REF!</v>
      </c>
      <c r="H287">
        <v>10</v>
      </c>
    </row>
    <row r="288" spans="1:8" ht="15">
      <c r="A288" s="22" t="e">
        <f>DATE(YEAR(#REF!),10,H288)</f>
        <v>#REF!</v>
      </c>
      <c r="B288" s="1" t="e">
        <f t="shared" si="15"/>
        <v>#REF!</v>
      </c>
      <c r="C288" s="1" t="e">
        <f t="shared" si="16"/>
        <v>#REF!</v>
      </c>
      <c r="D288" s="1" t="e">
        <f t="shared" si="17"/>
        <v>#REF!</v>
      </c>
      <c r="H288">
        <v>11</v>
      </c>
    </row>
    <row r="289" spans="1:8" ht="15">
      <c r="A289" s="22" t="e">
        <f>DATE(YEAR(#REF!),10,H289)</f>
        <v>#REF!</v>
      </c>
      <c r="B289" s="1" t="e">
        <f t="shared" si="15"/>
        <v>#REF!</v>
      </c>
      <c r="C289" s="1" t="e">
        <f t="shared" si="16"/>
        <v>#REF!</v>
      </c>
      <c r="D289" s="1" t="e">
        <f t="shared" si="17"/>
        <v>#REF!</v>
      </c>
      <c r="H289">
        <v>12</v>
      </c>
    </row>
    <row r="290" spans="1:8" ht="15">
      <c r="A290" s="22" t="e">
        <f>DATE(YEAR(#REF!),10,H290)</f>
        <v>#REF!</v>
      </c>
      <c r="B290" s="1" t="e">
        <f t="shared" si="15"/>
        <v>#REF!</v>
      </c>
      <c r="C290" s="1" t="e">
        <f t="shared" si="16"/>
        <v>#REF!</v>
      </c>
      <c r="D290" s="1" t="e">
        <f t="shared" si="17"/>
        <v>#REF!</v>
      </c>
      <c r="H290">
        <v>13</v>
      </c>
    </row>
    <row r="291" spans="1:8" ht="15">
      <c r="A291" s="22" t="e">
        <f>DATE(YEAR(#REF!),10,H291)</f>
        <v>#REF!</v>
      </c>
      <c r="B291" s="1" t="e">
        <f t="shared" si="15"/>
        <v>#REF!</v>
      </c>
      <c r="C291" s="1" t="e">
        <f t="shared" si="16"/>
        <v>#REF!</v>
      </c>
      <c r="D291" s="1" t="e">
        <f t="shared" si="17"/>
        <v>#REF!</v>
      </c>
      <c r="H291">
        <v>14</v>
      </c>
    </row>
    <row r="292" spans="1:8" ht="15">
      <c r="A292" s="22" t="e">
        <f>DATE(YEAR(#REF!),10,H292)</f>
        <v>#REF!</v>
      </c>
      <c r="B292" s="1" t="e">
        <f t="shared" si="15"/>
        <v>#REF!</v>
      </c>
      <c r="C292" s="1" t="e">
        <f t="shared" si="16"/>
        <v>#REF!</v>
      </c>
      <c r="D292" s="1" t="e">
        <f t="shared" si="17"/>
        <v>#REF!</v>
      </c>
      <c r="H292">
        <v>15</v>
      </c>
    </row>
    <row r="293" spans="1:8" ht="15">
      <c r="A293" s="22" t="e">
        <f>DATE(YEAR(#REF!),10,H293)</f>
        <v>#REF!</v>
      </c>
      <c r="B293" s="1" t="e">
        <f t="shared" si="15"/>
        <v>#REF!</v>
      </c>
      <c r="C293" s="1" t="e">
        <f t="shared" si="16"/>
        <v>#REF!</v>
      </c>
      <c r="D293" s="1" t="e">
        <f t="shared" si="17"/>
        <v>#REF!</v>
      </c>
      <c r="H293">
        <v>16</v>
      </c>
    </row>
    <row r="294" spans="1:8" ht="15">
      <c r="A294" s="22" t="e">
        <f>DATE(YEAR(#REF!),10,H294)</f>
        <v>#REF!</v>
      </c>
      <c r="B294" s="1" t="e">
        <f t="shared" si="15"/>
        <v>#REF!</v>
      </c>
      <c r="C294" s="1" t="e">
        <f t="shared" si="16"/>
        <v>#REF!</v>
      </c>
      <c r="D294" s="1" t="e">
        <f t="shared" si="17"/>
        <v>#REF!</v>
      </c>
      <c r="H294">
        <v>17</v>
      </c>
    </row>
    <row r="295" spans="1:8" ht="15">
      <c r="A295" s="22" t="e">
        <f>DATE(YEAR(#REF!),10,H295)</f>
        <v>#REF!</v>
      </c>
      <c r="B295" s="1" t="e">
        <f t="shared" si="15"/>
        <v>#REF!</v>
      </c>
      <c r="C295" s="1" t="e">
        <f t="shared" si="16"/>
        <v>#REF!</v>
      </c>
      <c r="D295" s="1" t="e">
        <f t="shared" si="17"/>
        <v>#REF!</v>
      </c>
      <c r="H295">
        <v>18</v>
      </c>
    </row>
    <row r="296" spans="1:8" ht="15">
      <c r="A296" s="22" t="e">
        <f>DATE(YEAR(#REF!),10,H296)</f>
        <v>#REF!</v>
      </c>
      <c r="B296" s="1" t="e">
        <f t="shared" si="15"/>
        <v>#REF!</v>
      </c>
      <c r="C296" s="1" t="e">
        <f t="shared" si="16"/>
        <v>#REF!</v>
      </c>
      <c r="D296" s="1" t="e">
        <f t="shared" si="17"/>
        <v>#REF!</v>
      </c>
      <c r="H296">
        <v>19</v>
      </c>
    </row>
    <row r="297" spans="1:8" ht="15">
      <c r="A297" s="22" t="e">
        <f>DATE(YEAR(#REF!),10,H297)</f>
        <v>#REF!</v>
      </c>
      <c r="B297" s="1" t="e">
        <f t="shared" si="15"/>
        <v>#REF!</v>
      </c>
      <c r="C297" s="1" t="e">
        <f t="shared" si="16"/>
        <v>#REF!</v>
      </c>
      <c r="D297" s="1" t="e">
        <f t="shared" si="17"/>
        <v>#REF!</v>
      </c>
      <c r="H297">
        <v>20</v>
      </c>
    </row>
    <row r="298" spans="1:8" ht="15">
      <c r="A298" s="22" t="e">
        <f>DATE(YEAR(#REF!),10,H298)</f>
        <v>#REF!</v>
      </c>
      <c r="B298" s="1" t="e">
        <f t="shared" si="15"/>
        <v>#REF!</v>
      </c>
      <c r="C298" s="1" t="e">
        <f t="shared" si="16"/>
        <v>#REF!</v>
      </c>
      <c r="D298" s="1" t="e">
        <f t="shared" si="17"/>
        <v>#REF!</v>
      </c>
      <c r="H298">
        <v>21</v>
      </c>
    </row>
    <row r="299" spans="1:8" ht="15">
      <c r="A299" s="22" t="e">
        <f>DATE(YEAR(#REF!),10,H299)</f>
        <v>#REF!</v>
      </c>
      <c r="B299" s="1" t="e">
        <f t="shared" si="15"/>
        <v>#REF!</v>
      </c>
      <c r="C299" s="1" t="e">
        <f t="shared" si="16"/>
        <v>#REF!</v>
      </c>
      <c r="D299" s="1" t="e">
        <f t="shared" si="17"/>
        <v>#REF!</v>
      </c>
      <c r="H299">
        <v>22</v>
      </c>
    </row>
    <row r="300" spans="1:8" ht="15">
      <c r="A300" s="22" t="e">
        <f>DATE(YEAR(#REF!),10,H300)</f>
        <v>#REF!</v>
      </c>
      <c r="B300" s="1" t="e">
        <f aca="true" t="shared" si="18" ref="B300:B326">A300+30</f>
        <v>#REF!</v>
      </c>
      <c r="C300" s="1" t="e">
        <f t="shared" si="16"/>
        <v>#REF!</v>
      </c>
      <c r="D300" s="1" t="e">
        <f t="shared" si="17"/>
        <v>#REF!</v>
      </c>
      <c r="H300">
        <v>23</v>
      </c>
    </row>
    <row r="301" spans="1:8" ht="15">
      <c r="A301" s="22" t="e">
        <f>DATE(YEAR(#REF!),10,H301)</f>
        <v>#REF!</v>
      </c>
      <c r="B301" s="1" t="e">
        <f t="shared" si="18"/>
        <v>#REF!</v>
      </c>
      <c r="C301" s="1" t="e">
        <f aca="true" t="shared" si="19" ref="C301:C325">IF(WEEKDAY(A301+30)=7,(A301+32),IF(WEEKDAY(A301+30)=1,(A301+31),A301+30))</f>
        <v>#REF!</v>
      </c>
      <c r="D301" s="1" t="e">
        <f t="shared" si="17"/>
        <v>#REF!</v>
      </c>
      <c r="H301">
        <v>24</v>
      </c>
    </row>
    <row r="302" spans="1:8" ht="15">
      <c r="A302" s="22" t="e">
        <f>DATE(YEAR(#REF!),10,H302)</f>
        <v>#REF!</v>
      </c>
      <c r="B302" s="1" t="e">
        <f t="shared" si="18"/>
        <v>#REF!</v>
      </c>
      <c r="C302" s="1" t="e">
        <f t="shared" si="19"/>
        <v>#REF!</v>
      </c>
      <c r="D302" s="1" t="e">
        <f t="shared" si="17"/>
        <v>#REF!</v>
      </c>
      <c r="H302">
        <v>25</v>
      </c>
    </row>
    <row r="303" spans="1:8" ht="15">
      <c r="A303" s="22" t="e">
        <f>DATE(YEAR(#REF!),10,H303)</f>
        <v>#REF!</v>
      </c>
      <c r="B303" s="1" t="e">
        <f t="shared" si="18"/>
        <v>#REF!</v>
      </c>
      <c r="C303" s="1" t="e">
        <f t="shared" si="19"/>
        <v>#REF!</v>
      </c>
      <c r="D303" s="1" t="e">
        <f t="shared" si="17"/>
        <v>#REF!</v>
      </c>
      <c r="H303">
        <v>26</v>
      </c>
    </row>
    <row r="304" spans="1:8" ht="15">
      <c r="A304" s="22" t="e">
        <f>DATE(YEAR(#REF!),10,H304)</f>
        <v>#REF!</v>
      </c>
      <c r="B304" s="1" t="e">
        <f t="shared" si="18"/>
        <v>#REF!</v>
      </c>
      <c r="C304" s="1" t="e">
        <f t="shared" si="19"/>
        <v>#REF!</v>
      </c>
      <c r="D304" s="1" t="e">
        <f t="shared" si="17"/>
        <v>#REF!</v>
      </c>
      <c r="H304">
        <v>27</v>
      </c>
    </row>
    <row r="305" spans="1:8" ht="15">
      <c r="A305" s="22" t="e">
        <f>DATE(YEAR(#REF!),10,H305)</f>
        <v>#REF!</v>
      </c>
      <c r="B305" s="1" t="e">
        <f t="shared" si="18"/>
        <v>#REF!</v>
      </c>
      <c r="C305" s="1" t="e">
        <f t="shared" si="19"/>
        <v>#REF!</v>
      </c>
      <c r="D305" s="1" t="e">
        <f t="shared" si="17"/>
        <v>#REF!</v>
      </c>
      <c r="H305">
        <v>28</v>
      </c>
    </row>
    <row r="306" spans="1:8" ht="15">
      <c r="A306" s="22" t="e">
        <f>DATE(YEAR(#REF!),10,H306)</f>
        <v>#REF!</v>
      </c>
      <c r="B306" s="1" t="e">
        <f t="shared" si="18"/>
        <v>#REF!</v>
      </c>
      <c r="C306" s="1" t="e">
        <f t="shared" si="19"/>
        <v>#REF!</v>
      </c>
      <c r="D306" s="1" t="e">
        <f t="shared" si="17"/>
        <v>#REF!</v>
      </c>
      <c r="H306">
        <v>29</v>
      </c>
    </row>
    <row r="307" spans="1:8" ht="15">
      <c r="A307" s="22" t="e">
        <f>DATE(YEAR(#REF!),10,H307)</f>
        <v>#REF!</v>
      </c>
      <c r="B307" s="1" t="e">
        <f t="shared" si="18"/>
        <v>#REF!</v>
      </c>
      <c r="C307" s="1" t="e">
        <f t="shared" si="19"/>
        <v>#REF!</v>
      </c>
      <c r="D307" s="1" t="e">
        <f t="shared" si="17"/>
        <v>#REF!</v>
      </c>
      <c r="H307">
        <v>30</v>
      </c>
    </row>
    <row r="308" spans="1:8" ht="15">
      <c r="A308" s="22" t="e">
        <f>DATE(YEAR(#REF!),10,H308)</f>
        <v>#REF!</v>
      </c>
      <c r="B308" s="1" t="e">
        <f t="shared" si="18"/>
        <v>#REF!</v>
      </c>
      <c r="C308" s="1" t="e">
        <f t="shared" si="19"/>
        <v>#REF!</v>
      </c>
      <c r="D308" s="1" t="e">
        <f t="shared" si="17"/>
        <v>#REF!</v>
      </c>
      <c r="H308">
        <v>31</v>
      </c>
    </row>
    <row r="309" spans="1:8" ht="15">
      <c r="A309" s="22" t="e">
        <f>DATE(YEAR(#REF!),11,H309)</f>
        <v>#REF!</v>
      </c>
      <c r="B309" s="1" t="e">
        <f t="shared" si="18"/>
        <v>#REF!</v>
      </c>
      <c r="C309" s="1" t="e">
        <f t="shared" si="19"/>
        <v>#REF!</v>
      </c>
      <c r="D309" s="1" t="e">
        <f t="shared" si="17"/>
        <v>#REF!</v>
      </c>
      <c r="H309">
        <v>1</v>
      </c>
    </row>
    <row r="310" spans="1:8" ht="15">
      <c r="A310" s="22" t="e">
        <f>DATE(YEAR(#REF!),11,H310)</f>
        <v>#REF!</v>
      </c>
      <c r="B310" s="1" t="e">
        <f t="shared" si="18"/>
        <v>#REF!</v>
      </c>
      <c r="C310" s="1" t="e">
        <f t="shared" si="19"/>
        <v>#REF!</v>
      </c>
      <c r="D310" s="1" t="e">
        <f t="shared" si="17"/>
        <v>#REF!</v>
      </c>
      <c r="H310">
        <v>2</v>
      </c>
    </row>
    <row r="311" spans="1:8" ht="15">
      <c r="A311" s="22" t="e">
        <f>DATE(YEAR(#REF!),11,H311)</f>
        <v>#REF!</v>
      </c>
      <c r="B311" s="1" t="e">
        <f t="shared" si="18"/>
        <v>#REF!</v>
      </c>
      <c r="C311" s="1" t="e">
        <f t="shared" si="19"/>
        <v>#REF!</v>
      </c>
      <c r="D311" s="1" t="e">
        <f t="shared" si="17"/>
        <v>#REF!</v>
      </c>
      <c r="H311">
        <v>3</v>
      </c>
    </row>
    <row r="312" spans="1:8" ht="15">
      <c r="A312" s="22" t="e">
        <f>DATE(YEAR(#REF!),11,H312)</f>
        <v>#REF!</v>
      </c>
      <c r="B312" s="1" t="e">
        <f t="shared" si="18"/>
        <v>#REF!</v>
      </c>
      <c r="C312" s="1" t="e">
        <f t="shared" si="19"/>
        <v>#REF!</v>
      </c>
      <c r="D312" s="1" t="e">
        <f t="shared" si="17"/>
        <v>#REF!</v>
      </c>
      <c r="H312">
        <v>4</v>
      </c>
    </row>
    <row r="313" spans="1:8" ht="15">
      <c r="A313" s="22" t="e">
        <f>DATE(YEAR(#REF!),11,H313)</f>
        <v>#REF!</v>
      </c>
      <c r="B313" s="1" t="e">
        <f t="shared" si="18"/>
        <v>#REF!</v>
      </c>
      <c r="C313" s="1" t="e">
        <f t="shared" si="19"/>
        <v>#REF!</v>
      </c>
      <c r="D313" s="1" t="e">
        <f t="shared" si="17"/>
        <v>#REF!</v>
      </c>
      <c r="H313">
        <v>5</v>
      </c>
    </row>
    <row r="314" spans="1:8" ht="15">
      <c r="A314" s="22" t="e">
        <f>DATE(YEAR(#REF!),11,H314)</f>
        <v>#REF!</v>
      </c>
      <c r="B314" s="1" t="e">
        <f t="shared" si="18"/>
        <v>#REF!</v>
      </c>
      <c r="C314" s="1" t="e">
        <f t="shared" si="19"/>
        <v>#REF!</v>
      </c>
      <c r="D314" s="1" t="e">
        <f t="shared" si="17"/>
        <v>#REF!</v>
      </c>
      <c r="H314">
        <v>6</v>
      </c>
    </row>
    <row r="315" spans="1:8" ht="15">
      <c r="A315" s="22" t="e">
        <f>DATE(YEAR(#REF!),11,H315)</f>
        <v>#REF!</v>
      </c>
      <c r="B315" s="1" t="e">
        <f t="shared" si="18"/>
        <v>#REF!</v>
      </c>
      <c r="C315" s="1" t="e">
        <f t="shared" si="19"/>
        <v>#REF!</v>
      </c>
      <c r="D315" s="1" t="e">
        <f t="shared" si="17"/>
        <v>#REF!</v>
      </c>
      <c r="H315">
        <v>7</v>
      </c>
    </row>
    <row r="316" spans="1:8" ht="15">
      <c r="A316" s="22" t="e">
        <f>DATE(YEAR(#REF!),11,H316)</f>
        <v>#REF!</v>
      </c>
      <c r="B316" s="1" t="e">
        <f t="shared" si="18"/>
        <v>#REF!</v>
      </c>
      <c r="C316" s="1" t="e">
        <f t="shared" si="19"/>
        <v>#REF!</v>
      </c>
      <c r="D316" s="1" t="e">
        <f t="shared" si="17"/>
        <v>#REF!</v>
      </c>
      <c r="H316">
        <v>8</v>
      </c>
    </row>
    <row r="317" spans="1:8" ht="15">
      <c r="A317" s="22" t="e">
        <f>DATE(YEAR(#REF!),11,H317)</f>
        <v>#REF!</v>
      </c>
      <c r="B317" s="1" t="e">
        <f t="shared" si="18"/>
        <v>#REF!</v>
      </c>
      <c r="C317" s="1" t="e">
        <f t="shared" si="19"/>
        <v>#REF!</v>
      </c>
      <c r="D317" s="1" t="e">
        <f t="shared" si="17"/>
        <v>#REF!</v>
      </c>
      <c r="H317">
        <v>9</v>
      </c>
    </row>
    <row r="318" spans="1:8" ht="15">
      <c r="A318" s="22" t="e">
        <f>DATE(YEAR(#REF!),11,H318)</f>
        <v>#REF!</v>
      </c>
      <c r="B318" s="1" t="e">
        <f t="shared" si="18"/>
        <v>#REF!</v>
      </c>
      <c r="C318" s="1" t="e">
        <f t="shared" si="19"/>
        <v>#REF!</v>
      </c>
      <c r="D318" s="1" t="e">
        <f t="shared" si="17"/>
        <v>#REF!</v>
      </c>
      <c r="H318">
        <v>10</v>
      </c>
    </row>
    <row r="319" spans="1:8" ht="15">
      <c r="A319" s="22" t="e">
        <f>DATE(YEAR(#REF!),11,H319)</f>
        <v>#REF!</v>
      </c>
      <c r="B319" s="1" t="e">
        <f t="shared" si="18"/>
        <v>#REF!</v>
      </c>
      <c r="C319" s="1" t="e">
        <f t="shared" si="19"/>
        <v>#REF!</v>
      </c>
      <c r="D319" s="1" t="e">
        <f t="shared" si="17"/>
        <v>#REF!</v>
      </c>
      <c r="H319">
        <v>11</v>
      </c>
    </row>
    <row r="320" spans="1:8" ht="15">
      <c r="A320" s="22" t="e">
        <f>DATE(YEAR(#REF!),11,H320)</f>
        <v>#REF!</v>
      </c>
      <c r="B320" s="1" t="e">
        <f t="shared" si="18"/>
        <v>#REF!</v>
      </c>
      <c r="C320" s="1" t="e">
        <f t="shared" si="19"/>
        <v>#REF!</v>
      </c>
      <c r="D320" s="1" t="e">
        <f t="shared" si="17"/>
        <v>#REF!</v>
      </c>
      <c r="H320">
        <v>12</v>
      </c>
    </row>
    <row r="321" spans="1:8" ht="15">
      <c r="A321" s="22" t="e">
        <f>DATE(YEAR(#REF!),11,H321)</f>
        <v>#REF!</v>
      </c>
      <c r="B321" s="1" t="e">
        <f t="shared" si="18"/>
        <v>#REF!</v>
      </c>
      <c r="C321" s="1" t="e">
        <f t="shared" si="19"/>
        <v>#REF!</v>
      </c>
      <c r="D321" s="1" t="e">
        <f t="shared" si="17"/>
        <v>#REF!</v>
      </c>
      <c r="H321">
        <v>13</v>
      </c>
    </row>
    <row r="322" spans="1:8" ht="15">
      <c r="A322" s="22" t="e">
        <f>DATE(YEAR(#REF!),11,H322)</f>
        <v>#REF!</v>
      </c>
      <c r="B322" s="1" t="e">
        <f t="shared" si="18"/>
        <v>#REF!</v>
      </c>
      <c r="C322" s="1" t="e">
        <f t="shared" si="19"/>
        <v>#REF!</v>
      </c>
      <c r="D322" s="1" t="e">
        <f t="shared" si="17"/>
        <v>#REF!</v>
      </c>
      <c r="H322">
        <v>14</v>
      </c>
    </row>
    <row r="323" spans="1:8" ht="15">
      <c r="A323" s="22" t="e">
        <f>DATE(YEAR(#REF!),11,H323)</f>
        <v>#REF!</v>
      </c>
      <c r="B323" s="1" t="e">
        <f t="shared" si="18"/>
        <v>#REF!</v>
      </c>
      <c r="C323" s="1" t="e">
        <f t="shared" si="19"/>
        <v>#REF!</v>
      </c>
      <c r="D323" s="1" t="e">
        <f t="shared" si="17"/>
        <v>#REF!</v>
      </c>
      <c r="H323">
        <v>15</v>
      </c>
    </row>
    <row r="324" spans="1:8" ht="15">
      <c r="A324" s="22" t="e">
        <f>DATE(YEAR(#REF!),11,H324)</f>
        <v>#REF!</v>
      </c>
      <c r="B324" s="1" t="e">
        <f t="shared" si="18"/>
        <v>#REF!</v>
      </c>
      <c r="C324" s="1" t="e">
        <f t="shared" si="19"/>
        <v>#REF!</v>
      </c>
      <c r="D324" s="1" t="e">
        <f t="shared" si="17"/>
        <v>#REF!</v>
      </c>
      <c r="H324">
        <v>16</v>
      </c>
    </row>
    <row r="325" spans="1:8" ht="15">
      <c r="A325" s="22" t="e">
        <f>DATE(YEAR(#REF!),11,H325)</f>
        <v>#REF!</v>
      </c>
      <c r="B325" s="1" t="e">
        <f t="shared" si="18"/>
        <v>#REF!</v>
      </c>
      <c r="C325" s="1" t="e">
        <f t="shared" si="19"/>
        <v>#REF!</v>
      </c>
      <c r="D325" s="1" t="e">
        <f aca="true" t="shared" si="20" ref="D325:D357">IF(COUNTIF(I$4:J$14,B325)=1,VLOOKUP(B325,I$4:J$14,2)+A325+30,C325)</f>
        <v>#REF!</v>
      </c>
      <c r="H325">
        <v>17</v>
      </c>
    </row>
    <row r="326" spans="1:8" ht="15">
      <c r="A326" s="25" t="e">
        <f>DATE(YEAR(#REF!),11,H326)</f>
        <v>#REF!</v>
      </c>
      <c r="B326" s="7" t="e">
        <f t="shared" si="18"/>
        <v>#REF!</v>
      </c>
      <c r="C326" s="7" t="e">
        <f>IF(WEEKDAY(A326+30)=7,(A326+51),IF(WEEKDAY(A326+30)=1,(A326+31),A326+30))</f>
        <v>#REF!</v>
      </c>
      <c r="D326" s="1" t="e">
        <f t="shared" si="20"/>
        <v>#REF!</v>
      </c>
      <c r="E326" s="1"/>
      <c r="H326">
        <v>18</v>
      </c>
    </row>
    <row r="327" spans="1:8" ht="15">
      <c r="A327" s="25" t="e">
        <f>DATE(YEAR(#REF!),11,H327)</f>
        <v>#REF!</v>
      </c>
      <c r="B327" s="7" t="e">
        <f>A327+30</f>
        <v>#REF!</v>
      </c>
      <c r="C327" s="7" t="e">
        <f>IF(WEEKDAY(A327+30)=7,(A327+50),IF(WEEKDAY(A327+30)=1,(A327+50),A327+30))</f>
        <v>#REF!</v>
      </c>
      <c r="D327" s="1" t="e">
        <f t="shared" si="20"/>
        <v>#REF!</v>
      </c>
      <c r="E327" s="1"/>
      <c r="F327" s="1"/>
      <c r="H327">
        <v>19</v>
      </c>
    </row>
    <row r="328" spans="1:8" ht="15">
      <c r="A328" s="22" t="e">
        <f>DATE(YEAR(#REF!),11,H328)</f>
        <v>#REF!</v>
      </c>
      <c r="B328" s="1" t="e">
        <f>A328+50</f>
        <v>#REF!</v>
      </c>
      <c r="C328" s="1" t="e">
        <f aca="true" t="shared" si="21" ref="C328:C356">IF(WEEKDAY(A328+50)=7,(A328+52),IF(WEEKDAY(A328+50)=1,(A328+51),A328+50))</f>
        <v>#REF!</v>
      </c>
      <c r="D328" s="1" t="e">
        <f t="shared" si="20"/>
        <v>#REF!</v>
      </c>
      <c r="E328" s="1"/>
      <c r="H328">
        <v>20</v>
      </c>
    </row>
    <row r="329" spans="1:8" ht="15">
      <c r="A329" s="22" t="e">
        <f>DATE(YEAR(#REF!),11,H329)</f>
        <v>#REF!</v>
      </c>
      <c r="B329" s="1" t="e">
        <f aca="true" t="shared" si="22" ref="B329:B357">A329+50</f>
        <v>#REF!</v>
      </c>
      <c r="C329" s="1" t="e">
        <f t="shared" si="21"/>
        <v>#REF!</v>
      </c>
      <c r="D329" s="1" t="e">
        <f t="shared" si="20"/>
        <v>#REF!</v>
      </c>
      <c r="H329">
        <v>21</v>
      </c>
    </row>
    <row r="330" spans="1:8" ht="15">
      <c r="A330" s="22" t="e">
        <f>DATE(YEAR(#REF!),11,H330)</f>
        <v>#REF!</v>
      </c>
      <c r="B330" s="1" t="e">
        <f t="shared" si="22"/>
        <v>#REF!</v>
      </c>
      <c r="C330" s="1" t="e">
        <f t="shared" si="21"/>
        <v>#REF!</v>
      </c>
      <c r="D330" s="1" t="e">
        <f t="shared" si="20"/>
        <v>#REF!</v>
      </c>
      <c r="H330">
        <v>22</v>
      </c>
    </row>
    <row r="331" spans="1:8" ht="15">
      <c r="A331" s="22" t="e">
        <f>DATE(YEAR(#REF!),11,H331)</f>
        <v>#REF!</v>
      </c>
      <c r="B331" s="1" t="e">
        <f t="shared" si="22"/>
        <v>#REF!</v>
      </c>
      <c r="C331" s="1" t="e">
        <f t="shared" si="21"/>
        <v>#REF!</v>
      </c>
      <c r="D331" s="1" t="e">
        <f t="shared" si="20"/>
        <v>#REF!</v>
      </c>
      <c r="H331">
        <v>23</v>
      </c>
    </row>
    <row r="332" spans="1:8" ht="15">
      <c r="A332" s="22" t="e">
        <f>DATE(YEAR(#REF!),11,H332)</f>
        <v>#REF!</v>
      </c>
      <c r="B332" s="1" t="e">
        <f t="shared" si="22"/>
        <v>#REF!</v>
      </c>
      <c r="C332" s="1" t="e">
        <f t="shared" si="21"/>
        <v>#REF!</v>
      </c>
      <c r="D332" s="1" t="e">
        <f t="shared" si="20"/>
        <v>#REF!</v>
      </c>
      <c r="H332">
        <v>24</v>
      </c>
    </row>
    <row r="333" spans="1:8" ht="15">
      <c r="A333" s="22" t="e">
        <f>DATE(YEAR(#REF!),11,H333)</f>
        <v>#REF!</v>
      </c>
      <c r="B333" s="1" t="e">
        <f t="shared" si="22"/>
        <v>#REF!</v>
      </c>
      <c r="C333" s="1" t="e">
        <f t="shared" si="21"/>
        <v>#REF!</v>
      </c>
      <c r="D333" s="1" t="e">
        <f t="shared" si="20"/>
        <v>#REF!</v>
      </c>
      <c r="H333">
        <v>25</v>
      </c>
    </row>
    <row r="334" spans="1:8" ht="15">
      <c r="A334" s="22" t="e">
        <f>DATE(YEAR(#REF!),11,H334)</f>
        <v>#REF!</v>
      </c>
      <c r="B334" s="1" t="e">
        <f t="shared" si="22"/>
        <v>#REF!</v>
      </c>
      <c r="C334" s="1" t="e">
        <f t="shared" si="21"/>
        <v>#REF!</v>
      </c>
      <c r="D334" s="1" t="e">
        <f t="shared" si="20"/>
        <v>#REF!</v>
      </c>
      <c r="H334">
        <v>26</v>
      </c>
    </row>
    <row r="335" spans="1:8" ht="15">
      <c r="A335" s="22" t="e">
        <f>DATE(YEAR(#REF!),11,H335)</f>
        <v>#REF!</v>
      </c>
      <c r="B335" s="1" t="e">
        <f t="shared" si="22"/>
        <v>#REF!</v>
      </c>
      <c r="C335" s="1" t="e">
        <f t="shared" si="21"/>
        <v>#REF!</v>
      </c>
      <c r="D335" s="1" t="e">
        <f t="shared" si="20"/>
        <v>#REF!</v>
      </c>
      <c r="H335">
        <v>27</v>
      </c>
    </row>
    <row r="336" spans="1:8" ht="15">
      <c r="A336" s="22" t="e">
        <f>DATE(YEAR(#REF!),11,H336)</f>
        <v>#REF!</v>
      </c>
      <c r="B336" s="1" t="e">
        <f t="shared" si="22"/>
        <v>#REF!</v>
      </c>
      <c r="C336" s="1" t="e">
        <f t="shared" si="21"/>
        <v>#REF!</v>
      </c>
      <c r="D336" s="1" t="e">
        <f t="shared" si="20"/>
        <v>#REF!</v>
      </c>
      <c r="H336">
        <v>28</v>
      </c>
    </row>
    <row r="337" spans="1:8" ht="15">
      <c r="A337" s="22" t="e">
        <f>DATE(YEAR(#REF!),11,H337)</f>
        <v>#REF!</v>
      </c>
      <c r="B337" s="1" t="e">
        <f t="shared" si="22"/>
        <v>#REF!</v>
      </c>
      <c r="C337" s="1" t="e">
        <f t="shared" si="21"/>
        <v>#REF!</v>
      </c>
      <c r="D337" s="1" t="e">
        <f t="shared" si="20"/>
        <v>#REF!</v>
      </c>
      <c r="H337">
        <v>29</v>
      </c>
    </row>
    <row r="338" spans="1:8" ht="15">
      <c r="A338" s="22" t="e">
        <f>DATE(YEAR(#REF!),11,H338)</f>
        <v>#REF!</v>
      </c>
      <c r="B338" s="1" t="e">
        <f t="shared" si="22"/>
        <v>#REF!</v>
      </c>
      <c r="C338" s="1" t="e">
        <f t="shared" si="21"/>
        <v>#REF!</v>
      </c>
      <c r="D338" s="1" t="e">
        <f t="shared" si="20"/>
        <v>#REF!</v>
      </c>
      <c r="H338">
        <v>30</v>
      </c>
    </row>
    <row r="339" spans="1:8" ht="15">
      <c r="A339" s="22" t="e">
        <f>DATE(YEAR(#REF!),12,H339)</f>
        <v>#REF!</v>
      </c>
      <c r="B339" s="1" t="e">
        <f t="shared" si="22"/>
        <v>#REF!</v>
      </c>
      <c r="C339" s="1" t="e">
        <f t="shared" si="21"/>
        <v>#REF!</v>
      </c>
      <c r="D339" s="1" t="e">
        <f t="shared" si="20"/>
        <v>#REF!</v>
      </c>
      <c r="H339">
        <v>1</v>
      </c>
    </row>
    <row r="340" spans="1:8" ht="15">
      <c r="A340" s="22" t="e">
        <f>DATE(YEAR(#REF!),12,H340)</f>
        <v>#REF!</v>
      </c>
      <c r="B340" s="1" t="e">
        <f t="shared" si="22"/>
        <v>#REF!</v>
      </c>
      <c r="C340" s="1" t="e">
        <f t="shared" si="21"/>
        <v>#REF!</v>
      </c>
      <c r="D340" s="1" t="e">
        <f t="shared" si="20"/>
        <v>#REF!</v>
      </c>
      <c r="H340">
        <v>2</v>
      </c>
    </row>
    <row r="341" spans="1:8" ht="15">
      <c r="A341" s="22" t="e">
        <f>DATE(YEAR(#REF!),12,H341)</f>
        <v>#REF!</v>
      </c>
      <c r="B341" s="1" t="e">
        <f t="shared" si="22"/>
        <v>#REF!</v>
      </c>
      <c r="C341" s="1" t="e">
        <f t="shared" si="21"/>
        <v>#REF!</v>
      </c>
      <c r="D341" s="1" t="e">
        <f t="shared" si="20"/>
        <v>#REF!</v>
      </c>
      <c r="H341">
        <v>3</v>
      </c>
    </row>
    <row r="342" spans="1:8" ht="15">
      <c r="A342" s="22" t="e">
        <f>DATE(YEAR(#REF!),12,H342)</f>
        <v>#REF!</v>
      </c>
      <c r="B342" s="1" t="e">
        <f t="shared" si="22"/>
        <v>#REF!</v>
      </c>
      <c r="C342" s="1" t="e">
        <f t="shared" si="21"/>
        <v>#REF!</v>
      </c>
      <c r="D342" s="1" t="e">
        <f t="shared" si="20"/>
        <v>#REF!</v>
      </c>
      <c r="H342">
        <v>4</v>
      </c>
    </row>
    <row r="343" spans="1:8" ht="15">
      <c r="A343" s="22" t="e">
        <f>DATE(YEAR(#REF!),12,H343)</f>
        <v>#REF!</v>
      </c>
      <c r="B343" s="1" t="e">
        <f t="shared" si="22"/>
        <v>#REF!</v>
      </c>
      <c r="C343" s="1" t="e">
        <f t="shared" si="21"/>
        <v>#REF!</v>
      </c>
      <c r="D343" s="1" t="e">
        <f t="shared" si="20"/>
        <v>#REF!</v>
      </c>
      <c r="H343">
        <v>5</v>
      </c>
    </row>
    <row r="344" spans="1:8" ht="15">
      <c r="A344" s="22" t="e">
        <f>DATE(YEAR(#REF!),12,H344)</f>
        <v>#REF!</v>
      </c>
      <c r="B344" s="1" t="e">
        <f t="shared" si="22"/>
        <v>#REF!</v>
      </c>
      <c r="C344" s="1" t="e">
        <f t="shared" si="21"/>
        <v>#REF!</v>
      </c>
      <c r="D344" s="1" t="e">
        <f t="shared" si="20"/>
        <v>#REF!</v>
      </c>
      <c r="H344">
        <v>6</v>
      </c>
    </row>
    <row r="345" spans="1:8" ht="15">
      <c r="A345" s="22" t="e">
        <f>DATE(YEAR(#REF!),12,H345)</f>
        <v>#REF!</v>
      </c>
      <c r="B345" s="1" t="e">
        <f t="shared" si="22"/>
        <v>#REF!</v>
      </c>
      <c r="C345" s="1" t="e">
        <f t="shared" si="21"/>
        <v>#REF!</v>
      </c>
      <c r="D345" s="1" t="e">
        <f t="shared" si="20"/>
        <v>#REF!</v>
      </c>
      <c r="H345">
        <v>7</v>
      </c>
    </row>
    <row r="346" spans="1:8" ht="15">
      <c r="A346" s="22" t="e">
        <f>DATE(YEAR(#REF!),12,H346)</f>
        <v>#REF!</v>
      </c>
      <c r="B346" s="1" t="e">
        <f t="shared" si="22"/>
        <v>#REF!</v>
      </c>
      <c r="C346" s="1" t="e">
        <f t="shared" si="21"/>
        <v>#REF!</v>
      </c>
      <c r="D346" s="1" t="e">
        <f t="shared" si="20"/>
        <v>#REF!</v>
      </c>
      <c r="H346">
        <v>8</v>
      </c>
    </row>
    <row r="347" spans="1:8" ht="15">
      <c r="A347" s="22" t="e">
        <f>DATE(YEAR(#REF!),12,H347)</f>
        <v>#REF!</v>
      </c>
      <c r="B347" s="1" t="e">
        <f t="shared" si="22"/>
        <v>#REF!</v>
      </c>
      <c r="C347" s="1" t="e">
        <f t="shared" si="21"/>
        <v>#REF!</v>
      </c>
      <c r="D347" s="1" t="e">
        <f t="shared" si="20"/>
        <v>#REF!</v>
      </c>
      <c r="H347">
        <v>9</v>
      </c>
    </row>
    <row r="348" spans="1:8" ht="15">
      <c r="A348" s="22" t="e">
        <f>DATE(YEAR(#REF!),12,H348)</f>
        <v>#REF!</v>
      </c>
      <c r="B348" s="1" t="e">
        <f t="shared" si="22"/>
        <v>#REF!</v>
      </c>
      <c r="C348" s="1" t="e">
        <f t="shared" si="21"/>
        <v>#REF!</v>
      </c>
      <c r="D348" s="1" t="e">
        <f t="shared" si="20"/>
        <v>#REF!</v>
      </c>
      <c r="H348">
        <v>10</v>
      </c>
    </row>
    <row r="349" spans="1:8" ht="15">
      <c r="A349" s="22" t="e">
        <f>DATE(YEAR(#REF!),12,H349)</f>
        <v>#REF!</v>
      </c>
      <c r="B349" s="1" t="e">
        <f t="shared" si="22"/>
        <v>#REF!</v>
      </c>
      <c r="C349" s="1" t="e">
        <f t="shared" si="21"/>
        <v>#REF!</v>
      </c>
      <c r="D349" s="1" t="e">
        <f t="shared" si="20"/>
        <v>#REF!</v>
      </c>
      <c r="H349">
        <v>11</v>
      </c>
    </row>
    <row r="350" spans="1:8" ht="15">
      <c r="A350" s="22" t="e">
        <f>DATE(YEAR(#REF!),12,H350)</f>
        <v>#REF!</v>
      </c>
      <c r="B350" s="1" t="e">
        <f t="shared" si="22"/>
        <v>#REF!</v>
      </c>
      <c r="C350" s="1" t="e">
        <f t="shared" si="21"/>
        <v>#REF!</v>
      </c>
      <c r="D350" s="1" t="e">
        <f t="shared" si="20"/>
        <v>#REF!</v>
      </c>
      <c r="H350">
        <v>12</v>
      </c>
    </row>
    <row r="351" spans="1:8" ht="15">
      <c r="A351" s="22" t="e">
        <f>DATE(YEAR(#REF!),12,H351)</f>
        <v>#REF!</v>
      </c>
      <c r="B351" s="1" t="e">
        <f t="shared" si="22"/>
        <v>#REF!</v>
      </c>
      <c r="C351" s="1" t="e">
        <f t="shared" si="21"/>
        <v>#REF!</v>
      </c>
      <c r="D351" s="1" t="e">
        <f t="shared" si="20"/>
        <v>#REF!</v>
      </c>
      <c r="H351">
        <v>13</v>
      </c>
    </row>
    <row r="352" spans="1:8" ht="15">
      <c r="A352" s="22" t="e">
        <f>DATE(YEAR(#REF!),12,H352)</f>
        <v>#REF!</v>
      </c>
      <c r="B352" s="1" t="e">
        <f t="shared" si="22"/>
        <v>#REF!</v>
      </c>
      <c r="C352" s="1" t="e">
        <f t="shared" si="21"/>
        <v>#REF!</v>
      </c>
      <c r="D352" s="1" t="e">
        <f t="shared" si="20"/>
        <v>#REF!</v>
      </c>
      <c r="H352">
        <v>14</v>
      </c>
    </row>
    <row r="353" spans="1:8" ht="15">
      <c r="A353" s="22" t="e">
        <f>DATE(YEAR(#REF!),12,H353)</f>
        <v>#REF!</v>
      </c>
      <c r="B353" s="1" t="e">
        <f t="shared" si="22"/>
        <v>#REF!</v>
      </c>
      <c r="C353" s="1" t="e">
        <f t="shared" si="21"/>
        <v>#REF!</v>
      </c>
      <c r="D353" s="1" t="e">
        <f t="shared" si="20"/>
        <v>#REF!</v>
      </c>
      <c r="H353">
        <v>15</v>
      </c>
    </row>
    <row r="354" spans="1:8" ht="15">
      <c r="A354" s="22" t="e">
        <f>DATE(YEAR(#REF!),12,H354)</f>
        <v>#REF!</v>
      </c>
      <c r="B354" s="1" t="e">
        <f t="shared" si="22"/>
        <v>#REF!</v>
      </c>
      <c r="C354" s="1" t="e">
        <f t="shared" si="21"/>
        <v>#REF!</v>
      </c>
      <c r="D354" s="1" t="e">
        <f t="shared" si="20"/>
        <v>#REF!</v>
      </c>
      <c r="H354">
        <v>16</v>
      </c>
    </row>
    <row r="355" spans="1:8" ht="15">
      <c r="A355" s="22" t="e">
        <f>DATE(YEAR(#REF!),12,H355)</f>
        <v>#REF!</v>
      </c>
      <c r="B355" s="1" t="e">
        <f t="shared" si="22"/>
        <v>#REF!</v>
      </c>
      <c r="C355" s="1" t="e">
        <f t="shared" si="21"/>
        <v>#REF!</v>
      </c>
      <c r="D355" s="1" t="e">
        <f t="shared" si="20"/>
        <v>#REF!</v>
      </c>
      <c r="H355">
        <v>17</v>
      </c>
    </row>
    <row r="356" spans="1:8" ht="15">
      <c r="A356" s="22" t="e">
        <f>DATE(YEAR(#REF!),12,H356)</f>
        <v>#REF!</v>
      </c>
      <c r="B356" s="1" t="e">
        <f t="shared" si="22"/>
        <v>#REF!</v>
      </c>
      <c r="C356" s="1" t="e">
        <f t="shared" si="21"/>
        <v>#REF!</v>
      </c>
      <c r="D356" s="1" t="e">
        <f t="shared" si="20"/>
        <v>#REF!</v>
      </c>
      <c r="H356">
        <v>18</v>
      </c>
    </row>
    <row r="357" spans="1:8" ht="15">
      <c r="A357" s="22" t="e">
        <f>DATE(YEAR(#REF!),12,H357)</f>
        <v>#REF!</v>
      </c>
      <c r="B357" s="1" t="e">
        <f t="shared" si="22"/>
        <v>#REF!</v>
      </c>
      <c r="C357" s="1" t="e">
        <f aca="true" t="shared" si="23" ref="C357:C362">IF(WEEKDAY(A357+E357)=7,(A357+F358),IF(WEEKDAY(A357+E357)=1,(A357+G358),A357+E357))</f>
        <v>#REF!</v>
      </c>
      <c r="D357" s="1" t="e">
        <f t="shared" si="20"/>
        <v>#REF!</v>
      </c>
      <c r="E357">
        <v>50</v>
      </c>
      <c r="F357">
        <v>52</v>
      </c>
      <c r="G357">
        <v>51</v>
      </c>
      <c r="H357">
        <v>19</v>
      </c>
    </row>
    <row r="358" spans="1:8" ht="15">
      <c r="A358" s="22" t="e">
        <f>DATE(YEAR(#REF!),12,H358)</f>
        <v>#REF!</v>
      </c>
      <c r="B358" s="1"/>
      <c r="C358" s="1" t="e">
        <f t="shared" si="23"/>
        <v>#REF!</v>
      </c>
      <c r="D358" s="26" t="e">
        <f>C358</f>
        <v>#REF!</v>
      </c>
      <c r="E358">
        <v>49</v>
      </c>
      <c r="F358">
        <v>51</v>
      </c>
      <c r="G358">
        <v>50</v>
      </c>
      <c r="H358">
        <v>20</v>
      </c>
    </row>
    <row r="359" spans="1:8" ht="15">
      <c r="A359" s="22" t="e">
        <f>DATE(YEAR(#REF!),12,H359)</f>
        <v>#REF!</v>
      </c>
      <c r="B359" s="1"/>
      <c r="C359" s="1" t="e">
        <f t="shared" si="23"/>
        <v>#REF!</v>
      </c>
      <c r="D359" s="26" t="e">
        <f aca="true" t="shared" si="24" ref="D359:D369">C359</f>
        <v>#REF!</v>
      </c>
      <c r="E359">
        <v>48</v>
      </c>
      <c r="F359">
        <v>50</v>
      </c>
      <c r="G359">
        <v>49</v>
      </c>
      <c r="H359">
        <v>21</v>
      </c>
    </row>
    <row r="360" spans="1:8" ht="15">
      <c r="A360" s="22" t="e">
        <f>DATE(YEAR(#REF!),12,H360)</f>
        <v>#REF!</v>
      </c>
      <c r="B360" s="1"/>
      <c r="C360" s="1" t="e">
        <f t="shared" si="23"/>
        <v>#REF!</v>
      </c>
      <c r="D360" s="26" t="e">
        <f t="shared" si="24"/>
        <v>#REF!</v>
      </c>
      <c r="E360">
        <v>47</v>
      </c>
      <c r="F360">
        <v>49</v>
      </c>
      <c r="G360">
        <v>48</v>
      </c>
      <c r="H360">
        <v>22</v>
      </c>
    </row>
    <row r="361" spans="1:8" ht="15">
      <c r="A361" s="22" t="e">
        <f>DATE(YEAR(#REF!),12,H361)</f>
        <v>#REF!</v>
      </c>
      <c r="B361" s="1"/>
      <c r="C361" s="1" t="e">
        <f t="shared" si="23"/>
        <v>#REF!</v>
      </c>
      <c r="D361" s="26" t="e">
        <f t="shared" si="24"/>
        <v>#REF!</v>
      </c>
      <c r="E361">
        <v>46</v>
      </c>
      <c r="F361">
        <v>48</v>
      </c>
      <c r="G361">
        <v>47</v>
      </c>
      <c r="H361">
        <v>23</v>
      </c>
    </row>
    <row r="362" spans="1:8" ht="15">
      <c r="A362" s="22" t="e">
        <f>DATE(YEAR(#REF!),12,H362)</f>
        <v>#REF!</v>
      </c>
      <c r="B362" s="1"/>
      <c r="C362" s="1" t="e">
        <f t="shared" si="23"/>
        <v>#REF!</v>
      </c>
      <c r="D362" s="26" t="e">
        <f t="shared" si="24"/>
        <v>#REF!</v>
      </c>
      <c r="E362">
        <v>45</v>
      </c>
      <c r="F362">
        <v>47</v>
      </c>
      <c r="G362">
        <v>46</v>
      </c>
      <c r="H362">
        <v>24</v>
      </c>
    </row>
    <row r="363" spans="1:8" ht="15">
      <c r="A363" s="22" t="e">
        <f>DATE(YEAR(#REF!),12,H363)</f>
        <v>#REF!</v>
      </c>
      <c r="B363" s="1"/>
      <c r="C363" s="1" t="e">
        <f aca="true" t="shared" si="25" ref="C363:C369">IF(WEEKDAY(A363+E363)=7,(A363+F364),IF(WEEKDAY(A363+E363)=1,(A363+G364),A363+E363))</f>
        <v>#REF!</v>
      </c>
      <c r="D363" s="26" t="e">
        <f t="shared" si="24"/>
        <v>#REF!</v>
      </c>
      <c r="E363">
        <v>44</v>
      </c>
      <c r="F363">
        <v>46</v>
      </c>
      <c r="G363">
        <v>45</v>
      </c>
      <c r="H363">
        <v>25</v>
      </c>
    </row>
    <row r="364" spans="1:8" ht="15">
      <c r="A364" s="22" t="e">
        <f>DATE(YEAR(#REF!),12,H364)</f>
        <v>#REF!</v>
      </c>
      <c r="B364" s="1"/>
      <c r="C364" s="1" t="e">
        <f t="shared" si="25"/>
        <v>#REF!</v>
      </c>
      <c r="D364" s="26" t="e">
        <f t="shared" si="24"/>
        <v>#REF!</v>
      </c>
      <c r="E364">
        <v>43</v>
      </c>
      <c r="F364">
        <v>45</v>
      </c>
      <c r="G364">
        <v>44</v>
      </c>
      <c r="H364">
        <v>26</v>
      </c>
    </row>
    <row r="365" spans="1:8" ht="15">
      <c r="A365" s="22" t="e">
        <f>DATE(YEAR(#REF!),12,H365)</f>
        <v>#REF!</v>
      </c>
      <c r="B365" s="1"/>
      <c r="C365" s="1" t="e">
        <f t="shared" si="25"/>
        <v>#REF!</v>
      </c>
      <c r="D365" s="26" t="e">
        <f t="shared" si="24"/>
        <v>#REF!</v>
      </c>
      <c r="E365">
        <v>42</v>
      </c>
      <c r="F365">
        <v>44</v>
      </c>
      <c r="G365">
        <v>43</v>
      </c>
      <c r="H365">
        <v>27</v>
      </c>
    </row>
    <row r="366" spans="1:8" ht="15">
      <c r="A366" s="22" t="e">
        <f>DATE(YEAR(#REF!),12,H366)</f>
        <v>#REF!</v>
      </c>
      <c r="B366" s="1"/>
      <c r="C366" s="1" t="e">
        <f t="shared" si="25"/>
        <v>#REF!</v>
      </c>
      <c r="D366" s="26" t="e">
        <f t="shared" si="24"/>
        <v>#REF!</v>
      </c>
      <c r="E366">
        <v>41</v>
      </c>
      <c r="F366">
        <v>43</v>
      </c>
      <c r="G366">
        <v>42</v>
      </c>
      <c r="H366">
        <v>28</v>
      </c>
    </row>
    <row r="367" spans="1:8" ht="15">
      <c r="A367" s="22" t="e">
        <f>DATE(YEAR(#REF!),12,H367)</f>
        <v>#REF!</v>
      </c>
      <c r="B367" s="1"/>
      <c r="C367" s="1" t="e">
        <f t="shared" si="25"/>
        <v>#REF!</v>
      </c>
      <c r="D367" s="26" t="e">
        <f t="shared" si="24"/>
        <v>#REF!</v>
      </c>
      <c r="E367">
        <v>40</v>
      </c>
      <c r="F367">
        <v>42</v>
      </c>
      <c r="G367">
        <v>41</v>
      </c>
      <c r="H367">
        <v>29</v>
      </c>
    </row>
    <row r="368" spans="1:8" ht="15">
      <c r="A368" s="22" t="e">
        <f>DATE(YEAR(#REF!),12,H368)</f>
        <v>#REF!</v>
      </c>
      <c r="B368" s="1"/>
      <c r="C368" s="1" t="e">
        <f t="shared" si="25"/>
        <v>#REF!</v>
      </c>
      <c r="D368" s="26" t="e">
        <f t="shared" si="24"/>
        <v>#REF!</v>
      </c>
      <c r="E368">
        <v>39</v>
      </c>
      <c r="F368">
        <v>41</v>
      </c>
      <c r="G368">
        <v>40</v>
      </c>
      <c r="H368">
        <v>30</v>
      </c>
    </row>
    <row r="369" spans="1:8" ht="15">
      <c r="A369" s="22" t="e">
        <f>DATE(YEAR(#REF!),12,H369)</f>
        <v>#REF!</v>
      </c>
      <c r="C369" s="1" t="e">
        <f t="shared" si="25"/>
        <v>#REF!</v>
      </c>
      <c r="D369" s="26" t="e">
        <f t="shared" si="24"/>
        <v>#REF!</v>
      </c>
      <c r="E369">
        <v>38</v>
      </c>
      <c r="F369">
        <v>40</v>
      </c>
      <c r="G369">
        <v>39</v>
      </c>
      <c r="H369">
        <v>31</v>
      </c>
    </row>
    <row r="370" ht="15">
      <c r="A370" s="20"/>
    </row>
    <row r="371" ht="15">
      <c r="A371" s="20"/>
    </row>
    <row r="372" ht="15">
      <c r="A372" s="20"/>
    </row>
    <row r="373" ht="15">
      <c r="A373" s="20"/>
    </row>
    <row r="374" ht="15">
      <c r="A374" s="20"/>
    </row>
    <row r="375" ht="15">
      <c r="A375" s="20"/>
    </row>
    <row r="376" ht="15">
      <c r="A376" s="20"/>
    </row>
    <row r="377" ht="15">
      <c r="A377" s="20"/>
    </row>
    <row r="378" ht="15">
      <c r="A378" s="20"/>
    </row>
    <row r="379" ht="15">
      <c r="A379" s="20"/>
    </row>
    <row r="380" ht="15">
      <c r="A380" s="20"/>
    </row>
    <row r="381" ht="15">
      <c r="A381" s="20"/>
    </row>
    <row r="382" ht="15">
      <c r="A382" s="20"/>
    </row>
    <row r="383" ht="15">
      <c r="A383" s="20"/>
    </row>
    <row r="384" ht="15">
      <c r="A384" s="20"/>
    </row>
    <row r="385" ht="15">
      <c r="A385" s="20"/>
    </row>
    <row r="386" ht="15">
      <c r="A386" s="20"/>
    </row>
    <row r="387" ht="15">
      <c r="A387" s="20"/>
    </row>
    <row r="388" ht="15">
      <c r="A388" s="20"/>
    </row>
    <row r="389" ht="15">
      <c r="A389" s="20"/>
    </row>
    <row r="390" ht="15">
      <c r="A390" s="20"/>
    </row>
    <row r="391" ht="15">
      <c r="A391" s="20"/>
    </row>
    <row r="392" ht="15">
      <c r="A392" s="20"/>
    </row>
    <row r="393" ht="15">
      <c r="A393" s="20"/>
    </row>
    <row r="394" ht="15">
      <c r="A394" s="20"/>
    </row>
    <row r="395" ht="15">
      <c r="A395" s="20"/>
    </row>
    <row r="396" ht="15">
      <c r="A396" s="20"/>
    </row>
    <row r="397" ht="15">
      <c r="A397" s="20"/>
    </row>
    <row r="398" ht="15">
      <c r="A398" s="20"/>
    </row>
    <row r="399" ht="15">
      <c r="A399" s="20"/>
    </row>
    <row r="400" ht="15">
      <c r="A400" s="20"/>
    </row>
    <row r="401" ht="15">
      <c r="A401" s="20"/>
    </row>
    <row r="402" ht="15">
      <c r="A402" s="20"/>
    </row>
    <row r="403" ht="15">
      <c r="A403" s="20"/>
    </row>
    <row r="404" ht="15">
      <c r="A404" s="20"/>
    </row>
    <row r="405" ht="15">
      <c r="A405" s="20"/>
    </row>
    <row r="406" ht="15">
      <c r="A406" s="20"/>
    </row>
    <row r="407" ht="15">
      <c r="A407" s="20"/>
    </row>
    <row r="408" ht="15">
      <c r="A408" s="20"/>
    </row>
    <row r="409" ht="15">
      <c r="A409" s="20"/>
    </row>
    <row r="410" ht="15">
      <c r="A410" s="20"/>
    </row>
    <row r="411" ht="15">
      <c r="A411" s="20"/>
    </row>
    <row r="412" ht="15">
      <c r="A412" s="20"/>
    </row>
    <row r="413" ht="15">
      <c r="A413" s="20"/>
    </row>
    <row r="414" ht="15">
      <c r="A414" s="20"/>
    </row>
    <row r="415" ht="15">
      <c r="A415" s="20"/>
    </row>
    <row r="416" ht="15">
      <c r="A416" s="20"/>
    </row>
    <row r="417" ht="15">
      <c r="A417" s="20"/>
    </row>
    <row r="418" ht="15">
      <c r="A418" s="20"/>
    </row>
    <row r="419" ht="15">
      <c r="A419" s="20"/>
    </row>
    <row r="420" ht="15">
      <c r="A420" s="20"/>
    </row>
    <row r="421" ht="15">
      <c r="A421" s="20"/>
    </row>
    <row r="422" ht="15">
      <c r="A422" s="20"/>
    </row>
    <row r="423" ht="15">
      <c r="A423" s="20"/>
    </row>
    <row r="424" ht="15">
      <c r="A424" s="20"/>
    </row>
    <row r="425" ht="15">
      <c r="A425" s="20"/>
    </row>
    <row r="426" ht="15">
      <c r="A426" s="20"/>
    </row>
    <row r="427" ht="15">
      <c r="A427" s="20"/>
    </row>
    <row r="428" ht="15">
      <c r="A428" s="20"/>
    </row>
    <row r="429" ht="15">
      <c r="A429" s="20"/>
    </row>
    <row r="430" ht="15">
      <c r="A430" s="20"/>
    </row>
    <row r="431" ht="15">
      <c r="A431" s="20"/>
    </row>
    <row r="432" ht="15">
      <c r="A432" s="20"/>
    </row>
    <row r="433" ht="15">
      <c r="A433" s="20"/>
    </row>
    <row r="434" ht="15">
      <c r="A434" s="20"/>
    </row>
    <row r="435" ht="15">
      <c r="A435" s="20"/>
    </row>
    <row r="436" ht="15">
      <c r="A436" s="20"/>
    </row>
    <row r="437" ht="15">
      <c r="A437" s="20"/>
    </row>
    <row r="438" ht="15">
      <c r="A438" s="20"/>
    </row>
    <row r="439" ht="15">
      <c r="A439" s="20"/>
    </row>
    <row r="440" ht="15">
      <c r="A440" s="20"/>
    </row>
    <row r="441" ht="15">
      <c r="A441" s="20"/>
    </row>
    <row r="442" ht="15">
      <c r="A442" s="20"/>
    </row>
    <row r="443" ht="15">
      <c r="A443" s="20"/>
    </row>
    <row r="444" ht="15">
      <c r="A444" s="20"/>
    </row>
    <row r="445" ht="15">
      <c r="A445" s="20"/>
    </row>
    <row r="446" ht="15">
      <c r="A446" s="20"/>
    </row>
    <row r="447" ht="15">
      <c r="A447" s="20"/>
    </row>
    <row r="448" ht="15">
      <c r="A448" s="20"/>
    </row>
    <row r="449" ht="15">
      <c r="A449" s="20"/>
    </row>
    <row r="450" ht="15">
      <c r="A450" s="20"/>
    </row>
    <row r="451" ht="15">
      <c r="A451" s="20"/>
    </row>
    <row r="452" ht="15">
      <c r="A452" s="20"/>
    </row>
    <row r="453" ht="15">
      <c r="A453" s="20"/>
    </row>
    <row r="454" ht="15">
      <c r="A454" s="20"/>
    </row>
    <row r="455" ht="15">
      <c r="A455" s="20"/>
    </row>
    <row r="456" ht="15">
      <c r="A456" s="20"/>
    </row>
    <row r="457" ht="15">
      <c r="A457" s="20"/>
    </row>
    <row r="458" ht="15">
      <c r="A458" s="20"/>
    </row>
    <row r="459" ht="15">
      <c r="A459" s="20"/>
    </row>
    <row r="460" ht="15">
      <c r="A460" s="20"/>
    </row>
    <row r="461" ht="15">
      <c r="A461" s="20"/>
    </row>
    <row r="462" ht="15">
      <c r="A462" s="20"/>
    </row>
    <row r="463" ht="15">
      <c r="A463" s="20"/>
    </row>
    <row r="464" ht="15">
      <c r="A464" s="20"/>
    </row>
    <row r="465" ht="15">
      <c r="A465" s="20"/>
    </row>
    <row r="466" ht="15">
      <c r="A466" s="20"/>
    </row>
    <row r="467" ht="15">
      <c r="A467" s="20"/>
    </row>
    <row r="468" ht="15">
      <c r="A468" s="20"/>
    </row>
    <row r="469" ht="15">
      <c r="A469" s="20"/>
    </row>
    <row r="470" ht="15">
      <c r="A470" s="20"/>
    </row>
    <row r="471" ht="15">
      <c r="A471" s="20"/>
    </row>
    <row r="472" ht="15">
      <c r="A472" s="20"/>
    </row>
    <row r="473" ht="15">
      <c r="A473" s="20"/>
    </row>
    <row r="474" ht="15">
      <c r="A474" s="20"/>
    </row>
    <row r="475" ht="15">
      <c r="A475" s="20"/>
    </row>
    <row r="476" ht="15">
      <c r="A476" s="20"/>
    </row>
    <row r="477" ht="15">
      <c r="A477" s="20"/>
    </row>
    <row r="478" ht="15">
      <c r="A478" s="20"/>
    </row>
    <row r="479" ht="15">
      <c r="A479" s="20"/>
    </row>
    <row r="480" ht="15">
      <c r="A480" s="20"/>
    </row>
    <row r="481" ht="15">
      <c r="A481" s="20"/>
    </row>
    <row r="482" ht="15">
      <c r="A482" s="20"/>
    </row>
    <row r="483" ht="15">
      <c r="A483" s="20"/>
    </row>
    <row r="484" ht="15">
      <c r="A484" s="20"/>
    </row>
    <row r="485" ht="15">
      <c r="A485" s="20"/>
    </row>
    <row r="486" ht="15">
      <c r="A486" s="20"/>
    </row>
    <row r="487" ht="15">
      <c r="A487" s="20"/>
    </row>
    <row r="488" ht="15">
      <c r="A488" s="20"/>
    </row>
    <row r="489" ht="15">
      <c r="A489" s="20"/>
    </row>
    <row r="490" ht="15">
      <c r="A490" s="20"/>
    </row>
    <row r="491" ht="15">
      <c r="A491" s="20"/>
    </row>
    <row r="492" ht="15">
      <c r="A492" s="20"/>
    </row>
    <row r="493" ht="15">
      <c r="A493" s="20"/>
    </row>
    <row r="494" ht="15">
      <c r="A494" s="20"/>
    </row>
    <row r="495" ht="15">
      <c r="A495" s="20"/>
    </row>
    <row r="496" ht="15">
      <c r="A496" s="20"/>
    </row>
    <row r="497" ht="15">
      <c r="A497" s="20"/>
    </row>
    <row r="498" ht="15">
      <c r="A498" s="20"/>
    </row>
  </sheetData>
  <sheetProtection password="CD6D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8"/>
  <sheetViews>
    <sheetView zoomScalePageLayoutView="0" workbookViewId="0" topLeftCell="F1">
      <pane ySplit="3" topLeftCell="A4" activePane="bottomLeft" state="frozen"/>
      <selection pane="topLeft" activeCell="A1" sqref="A1"/>
      <selection pane="bottomLeft" activeCell="O20" sqref="O20"/>
    </sheetView>
  </sheetViews>
  <sheetFormatPr defaultColWidth="11.421875" defaultRowHeight="15"/>
  <cols>
    <col min="1" max="1" width="11.421875" style="19" customWidth="1"/>
    <col min="2" max="2" width="17.28125" style="0" customWidth="1"/>
    <col min="4" max="4" width="18.421875" style="0" customWidth="1"/>
    <col min="8" max="8" width="24.140625" style="0" bestFit="1" customWidth="1"/>
    <col min="9" max="9" width="18.8515625" style="0" bestFit="1" customWidth="1"/>
    <col min="10" max="10" width="17.421875" style="0" customWidth="1"/>
    <col min="11" max="11" width="16.7109375" style="0" bestFit="1" customWidth="1"/>
    <col min="12" max="14" width="11.421875" style="0" hidden="1" customWidth="1"/>
    <col min="15" max="15" width="30.421875" style="0" bestFit="1" customWidth="1"/>
    <col min="18" max="18" width="12.8515625" style="0" bestFit="1" customWidth="1"/>
  </cols>
  <sheetData>
    <row r="1" spans="8:10" ht="15">
      <c r="H1">
        <v>2009</v>
      </c>
      <c r="I1" t="s">
        <v>27</v>
      </c>
      <c r="J1" t="s">
        <v>29</v>
      </c>
    </row>
    <row r="2" spans="1:9" ht="15">
      <c r="A2" s="20"/>
      <c r="B2" s="1"/>
      <c r="C2" s="1"/>
      <c r="I2" s="1"/>
    </row>
    <row r="3" spans="1:19" ht="15">
      <c r="A3" s="21" t="s">
        <v>7</v>
      </c>
      <c r="B3" s="3" t="s">
        <v>24</v>
      </c>
      <c r="C3" s="3" t="s">
        <v>8</v>
      </c>
      <c r="D3" s="3" t="s">
        <v>10</v>
      </c>
      <c r="E3" s="3" t="s">
        <v>44</v>
      </c>
      <c r="H3" s="3" t="s">
        <v>9</v>
      </c>
      <c r="I3" s="4" t="s">
        <v>11</v>
      </c>
      <c r="K3" s="6"/>
      <c r="P3" s="4" t="s">
        <v>45</v>
      </c>
      <c r="Q3" s="4"/>
      <c r="R3" s="4" t="s">
        <v>43</v>
      </c>
      <c r="S3" s="4" t="s">
        <v>44</v>
      </c>
    </row>
    <row r="4" spans="1:20" ht="15">
      <c r="A4" s="22">
        <f>DATE(YEAR('Fristenstillstand nein'!C$7),1,E4)</f>
        <v>40544</v>
      </c>
      <c r="B4" s="1">
        <f>A4+'Fristenstillstand nein'!C$6</f>
        <v>40574</v>
      </c>
      <c r="C4" s="1">
        <f>IF(WEEKDAY(A4+'Fristenstillstand nein'!C$6)=7,(A4+2+'Fristenstillstand nein'!C$6),IF(WEEKDAY(A4+'Fristenstillstand nein'!C$6)=1,(A4+1+'Fristenstillstand nein'!C$6),A4+'Fristenstillstand nein'!C$6))</f>
        <v>40574</v>
      </c>
      <c r="D4" s="1">
        <f>IF(COUNTIF(H$4:I$27,B4)=1,VLOOKUP(B4,H$4:I$27,2)+A4+'Fristenstillstand nein'!C$6,C4)</f>
        <v>40574</v>
      </c>
      <c r="E4">
        <v>1</v>
      </c>
      <c r="H4" s="22">
        <f>DATE(YEAR('Fristenstillstand nein'!C$7),1,1)</f>
        <v>40544</v>
      </c>
      <c r="I4">
        <f>VLOOKUP(WEEKDAY(H4),M23:N29,2)</f>
        <v>2</v>
      </c>
      <c r="J4" t="s">
        <v>30</v>
      </c>
      <c r="K4" s="17" t="s">
        <v>26</v>
      </c>
      <c r="L4" s="8">
        <v>40177</v>
      </c>
      <c r="N4" t="s">
        <v>11</v>
      </c>
      <c r="P4">
        <v>2009</v>
      </c>
      <c r="Q4" s="13">
        <v>39915</v>
      </c>
      <c r="R4">
        <f>MONTH(Q4)</f>
        <v>4</v>
      </c>
      <c r="S4">
        <f>DAY(Q4)</f>
        <v>12</v>
      </c>
      <c r="T4" t="s">
        <v>14</v>
      </c>
    </row>
    <row r="5" spans="1:20" ht="15">
      <c r="A5" s="22">
        <f>DATE(YEAR('Fristenstillstand nein'!C$7),1,E5)</f>
        <v>40545</v>
      </c>
      <c r="B5" s="1">
        <f>A5+'Fristenstillstand nein'!C$6</f>
        <v>40575</v>
      </c>
      <c r="C5" s="1">
        <f>IF(WEEKDAY(A5+'Fristenstillstand nein'!C$6)=7,(A5+2+'Fristenstillstand nein'!C$6),IF(WEEKDAY(A5+'Fristenstillstand nein'!C$6)=1,(A5+1+'Fristenstillstand nein'!C$6),A5+'Fristenstillstand nein'!C$6))</f>
        <v>40575</v>
      </c>
      <c r="D5" s="1">
        <f>IF(COUNTIF(H$4:I$27,B5)=1,VLOOKUP(B5,H$4:I$27,2)+A5+'Fristenstillstand nein'!C$6,C5)</f>
        <v>40575</v>
      </c>
      <c r="E5">
        <v>2</v>
      </c>
      <c r="H5" s="22">
        <f>H4+1</f>
        <v>40545</v>
      </c>
      <c r="I5">
        <f>VLOOKUP(WEEKDAY(H5),M32:N38,2)</f>
        <v>1</v>
      </c>
      <c r="J5" t="s">
        <v>31</v>
      </c>
      <c r="K5" s="18">
        <f>'Fristenstillstand nein'!C7</f>
        <v>40585</v>
      </c>
      <c r="L5" t="s">
        <v>0</v>
      </c>
      <c r="M5">
        <v>1</v>
      </c>
      <c r="N5">
        <v>1</v>
      </c>
      <c r="P5">
        <v>2010</v>
      </c>
      <c r="Q5" s="13">
        <v>40272</v>
      </c>
      <c r="R5">
        <f aca="true" t="shared" si="0" ref="R5:R30">MONTH(Q5)</f>
        <v>4</v>
      </c>
      <c r="S5">
        <f aca="true" t="shared" si="1" ref="S5:S30">DAY(Q5)</f>
        <v>4</v>
      </c>
      <c r="T5" t="s">
        <v>14</v>
      </c>
    </row>
    <row r="6" spans="1:20" ht="15">
      <c r="A6" s="22">
        <f>DATE(YEAR('Fristenstillstand nein'!C$7),1,E6)</f>
        <v>40546</v>
      </c>
      <c r="B6" s="1">
        <f>A6+'Fristenstillstand nein'!C$6</f>
        <v>40576</v>
      </c>
      <c r="C6" s="1">
        <f>IF(WEEKDAY(A6+'Fristenstillstand nein'!C$6)=7,(A6+2+'Fristenstillstand nein'!C$6),IF(WEEKDAY(A6+'Fristenstillstand nein'!C$6)=1,(A6+1+'Fristenstillstand nein'!C$6),A6+'Fristenstillstand nein'!C$6))</f>
        <v>40576</v>
      </c>
      <c r="D6" s="1">
        <f>IF(COUNTIF(H$4:I$27,B6)=1,VLOOKUP(B6,H$4:I$27,2)+A6+'Fristenstillstand nein'!C$6,C6)</f>
        <v>40576</v>
      </c>
      <c r="E6">
        <v>3</v>
      </c>
      <c r="H6" s="22">
        <f>H8-2</f>
        <v>40655</v>
      </c>
      <c r="I6">
        <v>4</v>
      </c>
      <c r="J6" t="s">
        <v>12</v>
      </c>
      <c r="K6" s="16">
        <f>DATE(YEAR(K5),VLOOKUP(YEAR(K5),P4:R30,3),VLOOKUP(YEAR(K5),P4:S30,4))</f>
        <v>40657</v>
      </c>
      <c r="L6" t="s">
        <v>1</v>
      </c>
      <c r="M6">
        <v>2</v>
      </c>
      <c r="N6">
        <v>0</v>
      </c>
      <c r="P6">
        <v>2011</v>
      </c>
      <c r="Q6" s="13">
        <v>40657</v>
      </c>
      <c r="R6">
        <f t="shared" si="0"/>
        <v>4</v>
      </c>
      <c r="S6">
        <f t="shared" si="1"/>
        <v>24</v>
      </c>
      <c r="T6" t="s">
        <v>14</v>
      </c>
    </row>
    <row r="7" spans="1:20" ht="15">
      <c r="A7" s="22">
        <f>DATE(YEAR('Fristenstillstand nein'!C$7),1,E7)</f>
        <v>40547</v>
      </c>
      <c r="B7" s="1">
        <f>A7+'Fristenstillstand nein'!C$6</f>
        <v>40577</v>
      </c>
      <c r="C7" s="1">
        <f>IF(WEEKDAY(A7+'Fristenstillstand nein'!C$6)=7,(A7+2+'Fristenstillstand nein'!C$6),IF(WEEKDAY(A7+'Fristenstillstand nein'!C$6)=1,(A7+1+'Fristenstillstand nein'!C$6),A7+'Fristenstillstand nein'!C$6))</f>
        <v>40577</v>
      </c>
      <c r="D7" s="1">
        <f>IF(COUNTIF(H$4:I$27,B7)=1,VLOOKUP(B7,H$4:I$27,2)+A7+'Fristenstillstand nein'!C$6,C7)</f>
        <v>40577</v>
      </c>
      <c r="E7">
        <v>4</v>
      </c>
      <c r="H7" s="22">
        <f>H8-1</f>
        <v>40656</v>
      </c>
      <c r="I7">
        <v>3</v>
      </c>
      <c r="J7" t="s">
        <v>13</v>
      </c>
      <c r="L7" t="s">
        <v>2</v>
      </c>
      <c r="M7">
        <v>3</v>
      </c>
      <c r="N7">
        <v>0</v>
      </c>
      <c r="P7">
        <v>2012</v>
      </c>
      <c r="Q7" s="13">
        <v>41007</v>
      </c>
      <c r="R7">
        <f t="shared" si="0"/>
        <v>4</v>
      </c>
      <c r="S7">
        <f t="shared" si="1"/>
        <v>8</v>
      </c>
      <c r="T7" t="s">
        <v>14</v>
      </c>
    </row>
    <row r="8" spans="1:20" ht="15">
      <c r="A8" s="22">
        <f>DATE(YEAR('Fristenstillstand nein'!C$7),1,E8)</f>
        <v>40548</v>
      </c>
      <c r="B8" s="1">
        <f>A8+'Fristenstillstand nein'!C$6</f>
        <v>40578</v>
      </c>
      <c r="C8" s="1">
        <f>IF(WEEKDAY(A8+'Fristenstillstand nein'!C$6)=7,(A8+2+'Fristenstillstand nein'!C$6),IF(WEEKDAY(A8+'Fristenstillstand nein'!C$6)=1,(A8+1+'Fristenstillstand nein'!C$6),A8+'Fristenstillstand nein'!C$6))</f>
        <v>40578</v>
      </c>
      <c r="D8" s="1">
        <f>IF(COUNTIF(H$4:I$27,B8)=1,VLOOKUP(B8,H$4:I$27,2)+A8+'Fristenstillstand nein'!C$6,C8)</f>
        <v>40578</v>
      </c>
      <c r="E8">
        <v>5</v>
      </c>
      <c r="H8" s="23">
        <f>DATE(YEAR(K5),VLOOKUP(YEAR(K5),P4:R30,3),VLOOKUP(YEAR(K5),P4:S30,4))</f>
        <v>40657</v>
      </c>
      <c r="I8">
        <v>2</v>
      </c>
      <c r="J8" t="s">
        <v>14</v>
      </c>
      <c r="L8" t="s">
        <v>3</v>
      </c>
      <c r="M8">
        <v>4</v>
      </c>
      <c r="N8">
        <v>0</v>
      </c>
      <c r="P8">
        <v>2013</v>
      </c>
      <c r="Q8" s="13">
        <v>41364</v>
      </c>
      <c r="R8">
        <f t="shared" si="0"/>
        <v>3</v>
      </c>
      <c r="S8">
        <f t="shared" si="1"/>
        <v>31</v>
      </c>
      <c r="T8" t="s">
        <v>14</v>
      </c>
    </row>
    <row r="9" spans="1:20" ht="15">
      <c r="A9" s="22">
        <f>DATE(YEAR('Fristenstillstand nein'!C$7),1,E9)</f>
        <v>40549</v>
      </c>
      <c r="B9" s="1">
        <f>A9+'Fristenstillstand nein'!C$6</f>
        <v>40579</v>
      </c>
      <c r="C9" s="1">
        <f>IF(WEEKDAY(A9+'Fristenstillstand nein'!C$6)=7,(A9+2+'Fristenstillstand nein'!C$6),IF(WEEKDAY(A9+'Fristenstillstand nein'!C$6)=1,(A9+1+'Fristenstillstand nein'!C$6),A9+'Fristenstillstand nein'!C$6))</f>
        <v>40581</v>
      </c>
      <c r="D9" s="1">
        <f>IF(COUNTIF(H$4:I$27,B9)=1,VLOOKUP(B9,H$4:I$27,2)+A9+'Fristenstillstand nein'!C$6,C9)</f>
        <v>40581</v>
      </c>
      <c r="E9">
        <v>6</v>
      </c>
      <c r="H9" s="22">
        <f>H8+1</f>
        <v>40658</v>
      </c>
      <c r="I9">
        <v>1</v>
      </c>
      <c r="J9" t="s">
        <v>15</v>
      </c>
      <c r="L9" t="s">
        <v>4</v>
      </c>
      <c r="M9">
        <v>5</v>
      </c>
      <c r="N9">
        <v>0</v>
      </c>
      <c r="P9">
        <v>2014</v>
      </c>
      <c r="Q9" s="13">
        <v>41749</v>
      </c>
      <c r="R9">
        <f t="shared" si="0"/>
        <v>4</v>
      </c>
      <c r="S9">
        <f t="shared" si="1"/>
        <v>20</v>
      </c>
      <c r="T9" t="s">
        <v>14</v>
      </c>
    </row>
    <row r="10" spans="1:20" ht="15">
      <c r="A10" s="22">
        <f>DATE(YEAR('Fristenstillstand nein'!C$7),1,E10)</f>
        <v>40550</v>
      </c>
      <c r="B10" s="1">
        <f>A10+'Fristenstillstand nein'!C$6</f>
        <v>40580</v>
      </c>
      <c r="C10" s="1">
        <f>IF(WEEKDAY(A10+'Fristenstillstand nein'!C$6)=7,(A10+2+'Fristenstillstand nein'!C$6),IF(WEEKDAY(A10+'Fristenstillstand nein'!C$6)=1,(A10+1+'Fristenstillstand nein'!C$6),A10+'Fristenstillstand nein'!C$6))</f>
        <v>40581</v>
      </c>
      <c r="D10" s="1">
        <f>IF(COUNTIF(H$4:I$27,B10)=1,VLOOKUP(B10,H$4:I$27,2)+A10+'Fristenstillstand nein'!C$6,C10)</f>
        <v>40581</v>
      </c>
      <c r="E10">
        <v>7</v>
      </c>
      <c r="H10" s="22">
        <f>DATE(YEAR('Fristenstillstand nein'!C$7),4,29)</f>
        <v>40662</v>
      </c>
      <c r="I10">
        <f>IF(WEEKDAY(H10)=7,3,IF(WEEKDAY(H10)=1,1,0))</f>
        <v>0</v>
      </c>
      <c r="J10" t="s">
        <v>16</v>
      </c>
      <c r="L10" t="s">
        <v>5</v>
      </c>
      <c r="M10">
        <v>6</v>
      </c>
      <c r="N10">
        <v>0</v>
      </c>
      <c r="P10">
        <v>2015</v>
      </c>
      <c r="Q10" s="13">
        <v>42099</v>
      </c>
      <c r="R10">
        <f t="shared" si="0"/>
        <v>4</v>
      </c>
      <c r="S10">
        <f t="shared" si="1"/>
        <v>5</v>
      </c>
      <c r="T10" t="s">
        <v>14</v>
      </c>
    </row>
    <row r="11" spans="1:20" ht="15">
      <c r="A11" s="22">
        <f>DATE(YEAR('Fristenstillstand nein'!C$7),1,E11)</f>
        <v>40551</v>
      </c>
      <c r="B11" s="1">
        <f>A11+'Fristenstillstand nein'!C$6</f>
        <v>40581</v>
      </c>
      <c r="C11" s="1">
        <f>IF(WEEKDAY(A11+'Fristenstillstand nein'!C$6)=7,(A11+2+'Fristenstillstand nein'!C$6),IF(WEEKDAY(A11+'Fristenstillstand nein'!C$6)=1,(A11+1+'Fristenstillstand nein'!C$6),A11+'Fristenstillstand nein'!C$6))</f>
        <v>40581</v>
      </c>
      <c r="D11" s="1">
        <f>IF(COUNTIF(H$4:I$27,B11)=1,VLOOKUP(B11,H$4:I$27,2)+A11+'Fristenstillstand nein'!C$6,C11)</f>
        <v>40581</v>
      </c>
      <c r="E11">
        <v>8</v>
      </c>
      <c r="H11" s="22">
        <f>DATE(YEAR('Fristenstillstand nein'!C$7),4,30)</f>
        <v>40663</v>
      </c>
      <c r="I11">
        <f>IF(WEEKDAY(H11)=7,2,IF(WEEKDAY(H11)=1,2,0))</f>
        <v>2</v>
      </c>
      <c r="J11" t="s">
        <v>17</v>
      </c>
      <c r="L11" t="s">
        <v>6</v>
      </c>
      <c r="M11">
        <v>7</v>
      </c>
      <c r="N11">
        <v>4</v>
      </c>
      <c r="P11">
        <v>2016</v>
      </c>
      <c r="Q11" s="13">
        <v>42456</v>
      </c>
      <c r="R11">
        <f t="shared" si="0"/>
        <v>3</v>
      </c>
      <c r="S11">
        <f t="shared" si="1"/>
        <v>27</v>
      </c>
      <c r="T11" t="s">
        <v>14</v>
      </c>
    </row>
    <row r="12" spans="1:20" ht="15">
      <c r="A12" s="22">
        <f>DATE(YEAR('Fristenstillstand nein'!C$7),1,E12)</f>
        <v>40552</v>
      </c>
      <c r="B12" s="1">
        <f>A12+'Fristenstillstand nein'!C$6</f>
        <v>40582</v>
      </c>
      <c r="C12" s="1">
        <f>IF(WEEKDAY(A12+'Fristenstillstand nein'!C$6)=7,(A12+2+'Fristenstillstand nein'!C$6),IF(WEEKDAY(A12+'Fristenstillstand nein'!C$6)=1,(A12+1+'Fristenstillstand nein'!C$6),A12+'Fristenstillstand nein'!C$6))</f>
        <v>40582</v>
      </c>
      <c r="D12" s="1">
        <f>IF(COUNTIF(H$4:I$27,B12)=1,VLOOKUP(B12,H$4:I$27,2)+A12+'Fristenstillstand nein'!C$6,C12)</f>
        <v>40582</v>
      </c>
      <c r="E12">
        <v>9</v>
      </c>
      <c r="H12" s="22">
        <f>DATE(YEAR('Fristenstillstand nein'!C$7),5,1)</f>
        <v>40664</v>
      </c>
      <c r="I12">
        <f>VLOOKUP(WEEKDAY(H12),M41:N47,2)</f>
        <v>1</v>
      </c>
      <c r="J12" s="5">
        <v>39934</v>
      </c>
      <c r="P12">
        <v>2017</v>
      </c>
      <c r="Q12" s="13">
        <v>42841</v>
      </c>
      <c r="R12">
        <f t="shared" si="0"/>
        <v>4</v>
      </c>
      <c r="S12">
        <f t="shared" si="1"/>
        <v>16</v>
      </c>
      <c r="T12" t="s">
        <v>14</v>
      </c>
    </row>
    <row r="13" spans="1:20" ht="15">
      <c r="A13" s="22">
        <f>DATE(YEAR('Fristenstillstand nein'!C$7),1,E13)</f>
        <v>40553</v>
      </c>
      <c r="B13" s="1">
        <f>A13+'Fristenstillstand nein'!C$6</f>
        <v>40583</v>
      </c>
      <c r="C13" s="1">
        <f>IF(WEEKDAY(A13+'Fristenstillstand nein'!C$6)=7,(A13+2+'Fristenstillstand nein'!C$6),IF(WEEKDAY(A13+'Fristenstillstand nein'!C$6)=1,(A13+1+'Fristenstillstand nein'!C$6),A13+'Fristenstillstand nein'!C$6))</f>
        <v>40583</v>
      </c>
      <c r="D13" s="1">
        <f>IF(COUNTIF(H$4:I$27,B13)=1,VLOOKUP(B13,H$4:I$27,2)+A13+'Fristenstillstand nein'!C$6,C13)</f>
        <v>40583</v>
      </c>
      <c r="E13">
        <v>10</v>
      </c>
      <c r="H13" s="22">
        <f>H8+39</f>
        <v>40696</v>
      </c>
      <c r="I13">
        <v>1</v>
      </c>
      <c r="J13" t="s">
        <v>18</v>
      </c>
      <c r="K13">
        <f>H13-H8</f>
        <v>39</v>
      </c>
      <c r="L13" s="8">
        <v>40178</v>
      </c>
      <c r="N13" t="s">
        <v>11</v>
      </c>
      <c r="P13">
        <v>2018</v>
      </c>
      <c r="Q13" s="13">
        <v>43191</v>
      </c>
      <c r="R13">
        <f t="shared" si="0"/>
        <v>4</v>
      </c>
      <c r="S13">
        <f t="shared" si="1"/>
        <v>1</v>
      </c>
      <c r="T13" t="s">
        <v>14</v>
      </c>
    </row>
    <row r="14" spans="1:20" ht="15">
      <c r="A14" s="22">
        <f>DATE(YEAR('Fristenstillstand nein'!C$7),1,E14)</f>
        <v>40554</v>
      </c>
      <c r="B14" s="1">
        <f>A14+'Fristenstillstand nein'!C$6</f>
        <v>40584</v>
      </c>
      <c r="C14" s="1">
        <f>IF(WEEKDAY(A14+'Fristenstillstand nein'!C$6)=7,(A14+2+'Fristenstillstand nein'!C$6),IF(WEEKDAY(A14+'Fristenstillstand nein'!C$6)=1,(A14+1+'Fristenstillstand nein'!C$6),A14+'Fristenstillstand nein'!C$6))</f>
        <v>40584</v>
      </c>
      <c r="D14" s="1">
        <f>IF(COUNTIF(H$4:I$27,B14)=1,VLOOKUP(B14,H$4:I$27,2)+A14+'Fristenstillstand nein'!C$6,C14)</f>
        <v>40584</v>
      </c>
      <c r="E14">
        <v>11</v>
      </c>
      <c r="H14" s="22">
        <f>H8+48</f>
        <v>40705</v>
      </c>
      <c r="I14">
        <v>3</v>
      </c>
      <c r="J14" t="s">
        <v>19</v>
      </c>
      <c r="L14" t="s">
        <v>0</v>
      </c>
      <c r="M14">
        <v>1</v>
      </c>
      <c r="N14">
        <v>3</v>
      </c>
      <c r="P14">
        <v>2019</v>
      </c>
      <c r="Q14" s="13">
        <v>43576</v>
      </c>
      <c r="R14">
        <f t="shared" si="0"/>
        <v>4</v>
      </c>
      <c r="S14">
        <f t="shared" si="1"/>
        <v>21</v>
      </c>
      <c r="T14" t="s">
        <v>14</v>
      </c>
    </row>
    <row r="15" spans="1:20" ht="15">
      <c r="A15" s="22">
        <f>DATE(YEAR('Fristenstillstand nein'!C$7),1,E15)</f>
        <v>40555</v>
      </c>
      <c r="B15" s="1">
        <f>A15+'Fristenstillstand nein'!C$6</f>
        <v>40585</v>
      </c>
      <c r="C15" s="1">
        <f>IF(WEEKDAY(A15+'Fristenstillstand nein'!C$6)=7,(A15+2+'Fristenstillstand nein'!C$6),IF(WEEKDAY(A15+'Fristenstillstand nein'!C$6)=1,(A15+1+'Fristenstillstand nein'!C$6),A15+'Fristenstillstand nein'!C$6))</f>
        <v>40585</v>
      </c>
      <c r="D15" s="1">
        <f>IF(COUNTIF(H$4:I$27,B15)=1,VLOOKUP(B15,H$4:I$27,2)+A15+'Fristenstillstand nein'!C$6,C15)</f>
        <v>40585</v>
      </c>
      <c r="E15">
        <v>12</v>
      </c>
      <c r="H15" s="22">
        <f>H8+49</f>
        <v>40706</v>
      </c>
      <c r="I15">
        <v>2</v>
      </c>
      <c r="J15" t="s">
        <v>20</v>
      </c>
      <c r="K15">
        <f>H15-H8</f>
        <v>49</v>
      </c>
      <c r="L15" t="s">
        <v>1</v>
      </c>
      <c r="M15">
        <v>2</v>
      </c>
      <c r="N15">
        <v>0</v>
      </c>
      <c r="P15">
        <v>2020</v>
      </c>
      <c r="Q15" s="13">
        <v>43933</v>
      </c>
      <c r="R15">
        <f t="shared" si="0"/>
        <v>4</v>
      </c>
      <c r="S15">
        <f t="shared" si="1"/>
        <v>12</v>
      </c>
      <c r="T15" t="s">
        <v>14</v>
      </c>
    </row>
    <row r="16" spans="1:20" ht="15">
      <c r="A16" s="22">
        <f>DATE(YEAR('Fristenstillstand nein'!C$7),1,E16)</f>
        <v>40556</v>
      </c>
      <c r="B16" s="1">
        <f>A16+'Fristenstillstand nein'!C$6</f>
        <v>40586</v>
      </c>
      <c r="C16" s="1">
        <f>IF(WEEKDAY(A16+'Fristenstillstand nein'!C$6)=7,(A16+2+'Fristenstillstand nein'!C$6),IF(WEEKDAY(A16+'Fristenstillstand nein'!C$6)=1,(A16+1+'Fristenstillstand nein'!C$6),A16+'Fristenstillstand nein'!C$6))</f>
        <v>40588</v>
      </c>
      <c r="D16" s="1">
        <f>IF(COUNTIF(H$4:I$27,B16)=1,VLOOKUP(B16,H$4:I$27,2)+A16+'Fristenstillstand nein'!C$6,C16)</f>
        <v>40588</v>
      </c>
      <c r="E16">
        <v>13</v>
      </c>
      <c r="H16" s="22">
        <f>H8+50</f>
        <v>40707</v>
      </c>
      <c r="I16">
        <v>1</v>
      </c>
      <c r="J16" t="s">
        <v>21</v>
      </c>
      <c r="L16" t="s">
        <v>2</v>
      </c>
      <c r="M16">
        <v>3</v>
      </c>
      <c r="N16">
        <v>0</v>
      </c>
      <c r="P16">
        <v>2021</v>
      </c>
      <c r="Q16" s="13">
        <v>44290</v>
      </c>
      <c r="R16">
        <f t="shared" si="0"/>
        <v>4</v>
      </c>
      <c r="S16">
        <f t="shared" si="1"/>
        <v>4</v>
      </c>
      <c r="T16" t="s">
        <v>14</v>
      </c>
    </row>
    <row r="17" spans="1:20" ht="15">
      <c r="A17" s="22">
        <f>DATE(YEAR('Fristenstillstand nein'!C$7),1,E17)</f>
        <v>40557</v>
      </c>
      <c r="B17" s="1">
        <f>A17+'Fristenstillstand nein'!C$6</f>
        <v>40587</v>
      </c>
      <c r="C17" s="1">
        <f>IF(WEEKDAY(A17+'Fristenstillstand nein'!C$6)=7,(A17+2+'Fristenstillstand nein'!C$6),IF(WEEKDAY(A17+'Fristenstillstand nein'!C$6)=1,(A17+1+'Fristenstillstand nein'!C$6),A17+'Fristenstillstand nein'!C$6))</f>
        <v>40588</v>
      </c>
      <c r="D17" s="1">
        <f>IF(COUNTIF(H$4:I$27,B17)=1,VLOOKUP(B17,H$4:I$27,2)+A17+'Fristenstillstand nein'!C$6,C17)</f>
        <v>40588</v>
      </c>
      <c r="E17">
        <v>14</v>
      </c>
      <c r="H17" s="22">
        <f>DATE(YEAR('Fristenstillstand nein'!C$7),7,30)</f>
        <v>40754</v>
      </c>
      <c r="I17">
        <f>IF(WEEKDAY(H17)=7,3,IF(WEEKDAY(H17)=1,1,0))</f>
        <v>3</v>
      </c>
      <c r="J17" t="s">
        <v>33</v>
      </c>
      <c r="L17" t="s">
        <v>3</v>
      </c>
      <c r="M17">
        <v>4</v>
      </c>
      <c r="N17">
        <v>0</v>
      </c>
      <c r="P17">
        <v>2022</v>
      </c>
      <c r="Q17" s="13">
        <v>44668</v>
      </c>
      <c r="R17">
        <f t="shared" si="0"/>
        <v>4</v>
      </c>
      <c r="S17">
        <f t="shared" si="1"/>
        <v>17</v>
      </c>
      <c r="T17" t="s">
        <v>14</v>
      </c>
    </row>
    <row r="18" spans="1:20" ht="15">
      <c r="A18" s="22">
        <f>DATE(YEAR('Fristenstillstand nein'!C$7),1,E18)</f>
        <v>40558</v>
      </c>
      <c r="B18" s="1">
        <f>A18+'Fristenstillstand nein'!C$6</f>
        <v>40588</v>
      </c>
      <c r="C18" s="1">
        <f>IF(WEEKDAY(A18+'Fristenstillstand nein'!C$6)=7,(A18+2+'Fristenstillstand nein'!C$6),IF(WEEKDAY(A18+'Fristenstillstand nein'!C$6)=1,(A18+1+'Fristenstillstand nein'!C$6),A18+'Fristenstillstand nein'!C$6))</f>
        <v>40588</v>
      </c>
      <c r="D18" s="1">
        <f>IF(COUNTIF(H$4:I$27,B18)=1,VLOOKUP(B18,H$4:I$27,2)+A18+'Fristenstillstand nein'!C$6,C18)</f>
        <v>40588</v>
      </c>
      <c r="E18">
        <v>15</v>
      </c>
      <c r="H18" s="22">
        <f>DATE(YEAR('Fristenstillstand nein'!C$7),7,31)</f>
        <v>40755</v>
      </c>
      <c r="I18">
        <f>IF(WEEKDAY(H18)=7,2,IF(WEEKDAY(H18)=1,2,0))</f>
        <v>2</v>
      </c>
      <c r="J18" t="s">
        <v>32</v>
      </c>
      <c r="L18" t="s">
        <v>4</v>
      </c>
      <c r="M18">
        <v>5</v>
      </c>
      <c r="N18">
        <v>0</v>
      </c>
      <c r="P18">
        <v>2023</v>
      </c>
      <c r="Q18" s="13">
        <v>45025</v>
      </c>
      <c r="R18">
        <f t="shared" si="0"/>
        <v>4</v>
      </c>
      <c r="S18">
        <f t="shared" si="1"/>
        <v>9</v>
      </c>
      <c r="T18" t="s">
        <v>14</v>
      </c>
    </row>
    <row r="19" spans="1:20" ht="15">
      <c r="A19" s="22">
        <f>DATE(YEAR('Fristenstillstand nein'!C$7),1,E19)</f>
        <v>40559</v>
      </c>
      <c r="B19" s="1">
        <f>A19+'Fristenstillstand nein'!C$6</f>
        <v>40589</v>
      </c>
      <c r="C19" s="1">
        <f>IF(WEEKDAY(A19+'Fristenstillstand nein'!C$6)=7,(A19+2+'Fristenstillstand nein'!C$6),IF(WEEKDAY(A19+'Fristenstillstand nein'!C$6)=1,(A19+1+'Fristenstillstand nein'!C$6),A19+'Fristenstillstand nein'!C$6))</f>
        <v>40589</v>
      </c>
      <c r="D19" s="1">
        <f>IF(COUNTIF(H$4:I$27,B19)=1,VLOOKUP(B19,H$4:I$27,2)+A19+'Fristenstillstand nein'!C$6,C19)</f>
        <v>40589</v>
      </c>
      <c r="E19">
        <v>16</v>
      </c>
      <c r="H19" s="22">
        <f>DATE(YEAR('Fristenstillstand nein'!C$7),8,1)</f>
        <v>40756</v>
      </c>
      <c r="I19">
        <f>VLOOKUP(WEEKDAY(H19),M50:N56,2)</f>
        <v>1</v>
      </c>
      <c r="J19" s="5">
        <v>40026</v>
      </c>
      <c r="L19" t="s">
        <v>5</v>
      </c>
      <c r="M19">
        <v>6</v>
      </c>
      <c r="N19">
        <v>0</v>
      </c>
      <c r="P19">
        <v>2024</v>
      </c>
      <c r="Q19" s="13">
        <v>45382</v>
      </c>
      <c r="R19">
        <f t="shared" si="0"/>
        <v>3</v>
      </c>
      <c r="S19">
        <f t="shared" si="1"/>
        <v>31</v>
      </c>
      <c r="T19" t="s">
        <v>14</v>
      </c>
    </row>
    <row r="20" spans="1:20" ht="15">
      <c r="A20" s="22">
        <f>DATE(YEAR('Fristenstillstand nein'!C$7),1,E20)</f>
        <v>40560</v>
      </c>
      <c r="B20" s="1">
        <f>A20+'Fristenstillstand nein'!C$6</f>
        <v>40590</v>
      </c>
      <c r="C20" s="1">
        <f>IF(WEEKDAY(A20+'Fristenstillstand nein'!C$6)=7,(A20+2+'Fristenstillstand nein'!C$6),IF(WEEKDAY(A20+'Fristenstillstand nein'!C$6)=1,(A20+1+'Fristenstillstand nein'!C$6),A20+'Fristenstillstand nein'!C$6))</f>
        <v>40590</v>
      </c>
      <c r="D20" s="1">
        <f>IF(COUNTIF(H$4:I$27,B20)=1,VLOOKUP(B20,H$4:I$27,2)+A20+'Fristenstillstand nein'!C$6,C20)</f>
        <v>40590</v>
      </c>
      <c r="E20">
        <v>17</v>
      </c>
      <c r="H20" s="22">
        <f>DATE(YEAR('Fristenstillstand nein'!C$7),12,23)</f>
        <v>40900</v>
      </c>
      <c r="I20">
        <f>VLOOKUP(WEEKDAY(H20),M59:N66,2)</f>
        <v>0</v>
      </c>
      <c r="J20" t="s">
        <v>34</v>
      </c>
      <c r="L20" t="s">
        <v>6</v>
      </c>
      <c r="M20">
        <v>7</v>
      </c>
      <c r="N20">
        <v>3</v>
      </c>
      <c r="P20">
        <v>2025</v>
      </c>
      <c r="Q20" s="13">
        <v>45767</v>
      </c>
      <c r="R20">
        <f t="shared" si="0"/>
        <v>4</v>
      </c>
      <c r="S20">
        <f t="shared" si="1"/>
        <v>20</v>
      </c>
      <c r="T20" t="s">
        <v>14</v>
      </c>
    </row>
    <row r="21" spans="1:20" ht="15">
      <c r="A21" s="22">
        <f>DATE(YEAR('Fristenstillstand nein'!C$7),1,E21)</f>
        <v>40561</v>
      </c>
      <c r="B21" s="1">
        <f>A21+'Fristenstillstand nein'!C$6</f>
        <v>40591</v>
      </c>
      <c r="C21" s="1">
        <f>IF(WEEKDAY(A21+'Fristenstillstand nein'!C$6)=7,(A21+2+'Fristenstillstand nein'!C$6),IF(WEEKDAY(A21+'Fristenstillstand nein'!C$6)=1,(A21+1+'Fristenstillstand nein'!C$6),A21+'Fristenstillstand nein'!C$6))</f>
        <v>40591</v>
      </c>
      <c r="D21" s="1">
        <f>IF(COUNTIF(H$4:I$27,B21)=1,VLOOKUP(B21,H$4:I$27,2)+A21+'Fristenstillstand nein'!C$6,C21)</f>
        <v>40591</v>
      </c>
      <c r="E21">
        <v>18</v>
      </c>
      <c r="H21" s="22">
        <f>DATE(YEAR('Fristenstillstand nein'!C$7),12,24)</f>
        <v>40901</v>
      </c>
      <c r="I21">
        <f>VLOOKUP(WEEKDAY(H21),M69:N75,2)</f>
        <v>3</v>
      </c>
      <c r="J21" t="s">
        <v>35</v>
      </c>
      <c r="K21" s="1"/>
      <c r="P21">
        <v>2026</v>
      </c>
      <c r="Q21" s="13">
        <v>46117</v>
      </c>
      <c r="R21">
        <f t="shared" si="0"/>
        <v>4</v>
      </c>
      <c r="S21">
        <f t="shared" si="1"/>
        <v>5</v>
      </c>
      <c r="T21" t="s">
        <v>14</v>
      </c>
    </row>
    <row r="22" spans="1:20" ht="15">
      <c r="A22" s="22">
        <f>DATE(YEAR('Fristenstillstand nein'!C$7),1,E22)</f>
        <v>40562</v>
      </c>
      <c r="B22" s="1">
        <f>A22+'Fristenstillstand nein'!C$6</f>
        <v>40592</v>
      </c>
      <c r="C22" s="1">
        <f>IF(WEEKDAY(A22+'Fristenstillstand nein'!C$6)=7,(A22+2+'Fristenstillstand nein'!C$6),IF(WEEKDAY(A22+'Fristenstillstand nein'!C$6)=1,(A22+1+'Fristenstillstand nein'!C$6),A22+'Fristenstillstand nein'!C$6))</f>
        <v>40592</v>
      </c>
      <c r="D22" s="1">
        <f>IF(COUNTIF(H$4:I$27,B22)=1,VLOOKUP(B22,H$4:I$27,2)+A22+'Fristenstillstand nein'!C$6,C22)</f>
        <v>40592</v>
      </c>
      <c r="E22">
        <v>19</v>
      </c>
      <c r="F22" s="1"/>
      <c r="H22" s="22">
        <f>DATE(YEAR('Fristenstillstand nein'!C$7),12,25)</f>
        <v>40902</v>
      </c>
      <c r="I22">
        <f>VLOOKUP(WEEKDAY(H22),M78:N84,2)</f>
        <v>2</v>
      </c>
      <c r="J22" s="1" t="s">
        <v>38</v>
      </c>
      <c r="K22" s="1"/>
      <c r="L22" s="8">
        <v>39814</v>
      </c>
      <c r="N22" t="s">
        <v>11</v>
      </c>
      <c r="P22">
        <v>2027</v>
      </c>
      <c r="Q22" s="13">
        <v>46474</v>
      </c>
      <c r="R22">
        <f t="shared" si="0"/>
        <v>3</v>
      </c>
      <c r="S22">
        <f t="shared" si="1"/>
        <v>28</v>
      </c>
      <c r="T22" t="s">
        <v>14</v>
      </c>
    </row>
    <row r="23" spans="1:20" ht="15">
      <c r="A23" s="22">
        <f>DATE(YEAR('Fristenstillstand nein'!C$7),1,E23)</f>
        <v>40563</v>
      </c>
      <c r="B23" s="1">
        <f>A23+'Fristenstillstand nein'!C$6</f>
        <v>40593</v>
      </c>
      <c r="C23" s="1">
        <f>IF(WEEKDAY(A23+'Fristenstillstand nein'!C$6)=7,(A23+2+'Fristenstillstand nein'!C$6),IF(WEEKDAY(A23+'Fristenstillstand nein'!C$6)=1,(A23+1+'Fristenstillstand nein'!C$6),A23+'Fristenstillstand nein'!C$6))</f>
        <v>40595</v>
      </c>
      <c r="D23" s="1">
        <f>IF(COUNTIF(H$4:I$27,B23)=1,VLOOKUP(B23,H$4:I$27,2)+A23+'Fristenstillstand nein'!C$6,C23)</f>
        <v>40595</v>
      </c>
      <c r="E23">
        <v>20</v>
      </c>
      <c r="H23" s="22">
        <f>DATE(YEAR('Fristenstillstand nein'!C$7),12,26)</f>
        <v>40903</v>
      </c>
      <c r="I23">
        <f>VLOOKUP(WEEKDAY(H23),M87:N93,2)</f>
        <v>1</v>
      </c>
      <c r="J23" t="s">
        <v>39</v>
      </c>
      <c r="L23" t="s">
        <v>0</v>
      </c>
      <c r="M23">
        <v>1</v>
      </c>
      <c r="N23">
        <v>2</v>
      </c>
      <c r="P23">
        <v>2028</v>
      </c>
      <c r="Q23" s="13">
        <v>46859</v>
      </c>
      <c r="R23">
        <f t="shared" si="0"/>
        <v>4</v>
      </c>
      <c r="S23">
        <f t="shared" si="1"/>
        <v>16</v>
      </c>
      <c r="T23" t="s">
        <v>14</v>
      </c>
    </row>
    <row r="24" spans="1:20" ht="15">
      <c r="A24" s="22">
        <f>DATE(YEAR('Fristenstillstand nein'!C$7),1,E24)</f>
        <v>40564</v>
      </c>
      <c r="B24" s="1">
        <f>A24+'Fristenstillstand nein'!C$6</f>
        <v>40594</v>
      </c>
      <c r="C24" s="1">
        <f>IF(WEEKDAY(A24+'Fristenstillstand nein'!C$6)=7,(A24+2+'Fristenstillstand nein'!C$6),IF(WEEKDAY(A24+'Fristenstillstand nein'!C$6)=1,(A24+1+'Fristenstillstand nein'!C$6),A24+'Fristenstillstand nein'!C$6))</f>
        <v>40595</v>
      </c>
      <c r="D24" s="1">
        <f>IF(COUNTIF(H$4:I$27,B24)=1,VLOOKUP(B24,H$4:I$27,2)+A24+'Fristenstillstand nein'!C$6,C24)</f>
        <v>40595</v>
      </c>
      <c r="E24">
        <v>21</v>
      </c>
      <c r="H24" s="22">
        <f>DATE(YEAR('Fristenstillstand nein'!C$7),12,30)</f>
        <v>40907</v>
      </c>
      <c r="I24">
        <f>VLOOKUP(WEEKDAY(H24),M5:N11,2)</f>
        <v>0</v>
      </c>
      <c r="J24" s="1" t="s">
        <v>36</v>
      </c>
      <c r="L24" t="s">
        <v>1</v>
      </c>
      <c r="M24">
        <v>2</v>
      </c>
      <c r="N24">
        <v>2</v>
      </c>
      <c r="P24">
        <v>2029</v>
      </c>
      <c r="Q24" s="13">
        <v>47209</v>
      </c>
      <c r="R24">
        <f t="shared" si="0"/>
        <v>4</v>
      </c>
      <c r="S24">
        <f t="shared" si="1"/>
        <v>1</v>
      </c>
      <c r="T24" t="s">
        <v>14</v>
      </c>
    </row>
    <row r="25" spans="1:20" ht="15">
      <c r="A25" s="22">
        <f>DATE(YEAR('Fristenstillstand nein'!C$7),1,E25)</f>
        <v>40565</v>
      </c>
      <c r="B25" s="1">
        <f>A25+'Fristenstillstand nein'!C$6</f>
        <v>40595</v>
      </c>
      <c r="C25" s="1">
        <f>IF(WEEKDAY(A25+'Fristenstillstand nein'!C$6)=7,(A25+2+'Fristenstillstand nein'!C$6),IF(WEEKDAY(A25+'Fristenstillstand nein'!C$6)=1,(A25+1+'Fristenstillstand nein'!C$6),A25+'Fristenstillstand nein'!C$6))</f>
        <v>40595</v>
      </c>
      <c r="D25" s="1">
        <f>IF(COUNTIF(H$4:I$27,B25)=1,VLOOKUP(B25,H$4:I$27,2)+A25+'Fristenstillstand nein'!C$6,C25)</f>
        <v>40595</v>
      </c>
      <c r="E25">
        <v>22</v>
      </c>
      <c r="H25" s="22">
        <f>DATE(YEAR('Fristenstillstand nein'!C$7),12,31)</f>
        <v>40908</v>
      </c>
      <c r="I25">
        <f>VLOOKUP(WEEKDAY(H25),M14:N20,2)</f>
        <v>3</v>
      </c>
      <c r="J25" s="1" t="s">
        <v>37</v>
      </c>
      <c r="K25" s="1"/>
      <c r="L25" t="s">
        <v>2</v>
      </c>
      <c r="M25">
        <v>3</v>
      </c>
      <c r="N25">
        <v>2</v>
      </c>
      <c r="P25">
        <v>2030</v>
      </c>
      <c r="Q25" s="13">
        <v>47594</v>
      </c>
      <c r="R25">
        <f t="shared" si="0"/>
        <v>4</v>
      </c>
      <c r="S25">
        <f t="shared" si="1"/>
        <v>21</v>
      </c>
      <c r="T25" t="s">
        <v>14</v>
      </c>
    </row>
    <row r="26" spans="1:20" ht="15">
      <c r="A26" s="22">
        <f>DATE(YEAR('Fristenstillstand nein'!C$7),1,E26)</f>
        <v>40566</v>
      </c>
      <c r="B26" s="1">
        <f>A26+'Fristenstillstand nein'!C$6</f>
        <v>40596</v>
      </c>
      <c r="C26" s="1">
        <f>IF(WEEKDAY(A26+'Fristenstillstand nein'!C$6)=7,(A26+2+'Fristenstillstand nein'!C$6),IF(WEEKDAY(A26+'Fristenstillstand nein'!C$6)=1,(A26+1+'Fristenstillstand nein'!C$6),A26+'Fristenstillstand nein'!C$6))</f>
        <v>40596</v>
      </c>
      <c r="D26" s="1">
        <f>IF(COUNTIF(H$4:I$27,B26)=1,VLOOKUP(B26,H$4:I$27,2)+A26+'Fristenstillstand nein'!C$6,C26)</f>
        <v>40596</v>
      </c>
      <c r="E26">
        <v>23</v>
      </c>
      <c r="H26" s="22">
        <f>DATE(YEAR('Fristenstillstand nein'!C$7)+1,1,1)</f>
        <v>40909</v>
      </c>
      <c r="I26">
        <f>VLOOKUP(WEEKDAY(H26),M23:N29,2)</f>
        <v>2</v>
      </c>
      <c r="J26" t="s">
        <v>41</v>
      </c>
      <c r="K26" s="1"/>
      <c r="L26" t="s">
        <v>3</v>
      </c>
      <c r="M26">
        <v>4</v>
      </c>
      <c r="N26">
        <v>2</v>
      </c>
      <c r="P26">
        <v>2031</v>
      </c>
      <c r="Q26" s="13">
        <v>47951</v>
      </c>
      <c r="R26">
        <f t="shared" si="0"/>
        <v>4</v>
      </c>
      <c r="S26">
        <f t="shared" si="1"/>
        <v>13</v>
      </c>
      <c r="T26" t="s">
        <v>14</v>
      </c>
    </row>
    <row r="27" spans="1:20" ht="15">
      <c r="A27" s="22">
        <f>DATE(YEAR('Fristenstillstand nein'!C$7),1,E27)</f>
        <v>40567</v>
      </c>
      <c r="B27" s="1">
        <f>A27+'Fristenstillstand nein'!C$6</f>
        <v>40597</v>
      </c>
      <c r="C27" s="1">
        <f>IF(WEEKDAY(A27+'Fristenstillstand nein'!C$6)=7,(A27+2+'Fristenstillstand nein'!C$6),IF(WEEKDAY(A27+'Fristenstillstand nein'!C$6)=1,(A27+1+'Fristenstillstand nein'!C$6),A27+'Fristenstillstand nein'!C$6))</f>
        <v>40597</v>
      </c>
      <c r="D27" s="1">
        <f>IF(COUNTIF(H$4:I$27,B27)=1,VLOOKUP(B27,H$4:I$27,2)+A27+'Fristenstillstand nein'!C$6,C27)</f>
        <v>40597</v>
      </c>
      <c r="E27">
        <v>24</v>
      </c>
      <c r="H27" s="22">
        <f>DATE(YEAR('Fristenstillstand nein'!C$7)+1,1,2)</f>
        <v>40910</v>
      </c>
      <c r="I27">
        <f>VLOOKUP(WEEKDAY(H27),M32:N38,2)</f>
        <v>1</v>
      </c>
      <c r="J27" t="s">
        <v>42</v>
      </c>
      <c r="L27" t="s">
        <v>4</v>
      </c>
      <c r="M27">
        <v>5</v>
      </c>
      <c r="N27">
        <v>4</v>
      </c>
      <c r="P27">
        <v>2032</v>
      </c>
      <c r="Q27" s="13">
        <v>48301</v>
      </c>
      <c r="R27">
        <f t="shared" si="0"/>
        <v>3</v>
      </c>
      <c r="S27">
        <f t="shared" si="1"/>
        <v>28</v>
      </c>
      <c r="T27" t="s">
        <v>14</v>
      </c>
    </row>
    <row r="28" spans="1:20" ht="15">
      <c r="A28" s="22">
        <f>DATE(YEAR('Fristenstillstand nein'!C$7),1,E28)</f>
        <v>40568</v>
      </c>
      <c r="B28" s="1">
        <f>A28+'Fristenstillstand nein'!C$6</f>
        <v>40598</v>
      </c>
      <c r="C28" s="1">
        <f>IF(WEEKDAY(A28+'Fristenstillstand nein'!C$6)=7,(A28+2+'Fristenstillstand nein'!C$6),IF(WEEKDAY(A28+'Fristenstillstand nein'!C$6)=1,(A28+1+'Fristenstillstand nein'!C$6),A28+'Fristenstillstand nein'!C$6))</f>
        <v>40598</v>
      </c>
      <c r="D28" s="1">
        <f>IF(COUNTIF(H$4:I$27,B28)=1,VLOOKUP(B28,H$4:I$27,2)+A28+'Fristenstillstand nein'!C$6,C28)</f>
        <v>40598</v>
      </c>
      <c r="E28">
        <v>25</v>
      </c>
      <c r="L28" t="s">
        <v>5</v>
      </c>
      <c r="M28">
        <v>6</v>
      </c>
      <c r="N28">
        <v>3</v>
      </c>
      <c r="P28">
        <v>2033</v>
      </c>
      <c r="Q28" s="13">
        <v>48686</v>
      </c>
      <c r="R28">
        <f t="shared" si="0"/>
        <v>4</v>
      </c>
      <c r="S28">
        <f t="shared" si="1"/>
        <v>17</v>
      </c>
      <c r="T28" t="s">
        <v>14</v>
      </c>
    </row>
    <row r="29" spans="1:20" ht="15">
      <c r="A29" s="22">
        <f>DATE(YEAR('Fristenstillstand nein'!C$7),1,E29)</f>
        <v>40569</v>
      </c>
      <c r="B29" s="1">
        <f>A29+'Fristenstillstand nein'!C$6</f>
        <v>40599</v>
      </c>
      <c r="C29" s="1">
        <f>IF(WEEKDAY(A29+'Fristenstillstand nein'!C$6)=7,(A29+2+'Fristenstillstand nein'!C$6),IF(WEEKDAY(A29+'Fristenstillstand nein'!C$6)=1,(A29+1+'Fristenstillstand nein'!C$6),A29+'Fristenstillstand nein'!C$6))</f>
        <v>40599</v>
      </c>
      <c r="D29" s="1">
        <f>IF(COUNTIF(H$4:I$27,B29)=1,VLOOKUP(B29,H$4:I$27,2)+A29+'Fristenstillstand nein'!C$6,C29)</f>
        <v>40599</v>
      </c>
      <c r="E29">
        <v>26</v>
      </c>
      <c r="L29" t="s">
        <v>6</v>
      </c>
      <c r="M29">
        <v>7</v>
      </c>
      <c r="N29">
        <v>2</v>
      </c>
      <c r="P29">
        <v>2034</v>
      </c>
      <c r="Q29" s="13">
        <v>49043</v>
      </c>
      <c r="R29">
        <f t="shared" si="0"/>
        <v>4</v>
      </c>
      <c r="S29">
        <f t="shared" si="1"/>
        <v>9</v>
      </c>
      <c r="T29" t="s">
        <v>14</v>
      </c>
    </row>
    <row r="30" spans="1:20" ht="15">
      <c r="A30" s="22">
        <f>DATE(YEAR('Fristenstillstand nein'!C$7),1,E30)</f>
        <v>40570</v>
      </c>
      <c r="B30" s="1">
        <f>A30+'Fristenstillstand nein'!C$6</f>
        <v>40600</v>
      </c>
      <c r="C30" s="1">
        <f>IF(WEEKDAY(A30+'Fristenstillstand nein'!C$6)=7,(A30+2+'Fristenstillstand nein'!C$6),IF(WEEKDAY(A30+'Fristenstillstand nein'!C$6)=1,(A30+1+'Fristenstillstand nein'!C$6),A30+'Fristenstillstand nein'!C$6))</f>
        <v>40602</v>
      </c>
      <c r="D30" s="1">
        <f>IF(COUNTIF(H$4:I$27,B30)=1,VLOOKUP(B30,H$4:I$27,2)+A30+'Fristenstillstand nein'!C$6,C30)</f>
        <v>40602</v>
      </c>
      <c r="E30">
        <v>27</v>
      </c>
      <c r="P30">
        <v>2035</v>
      </c>
      <c r="Q30" s="13">
        <v>49393</v>
      </c>
      <c r="R30">
        <f t="shared" si="0"/>
        <v>3</v>
      </c>
      <c r="S30">
        <f t="shared" si="1"/>
        <v>25</v>
      </c>
      <c r="T30" t="s">
        <v>14</v>
      </c>
    </row>
    <row r="31" spans="1:14" ht="15">
      <c r="A31" s="22">
        <f>DATE(YEAR('Fristenstillstand nein'!C$7),1,E31)</f>
        <v>40571</v>
      </c>
      <c r="B31" s="1">
        <f>A31+'Fristenstillstand nein'!C$6</f>
        <v>40601</v>
      </c>
      <c r="C31" s="1">
        <f>IF(WEEKDAY(A31+'Fristenstillstand nein'!C$6)=7,(A31+2+'Fristenstillstand nein'!C$6),IF(WEEKDAY(A31+'Fristenstillstand nein'!C$6)=1,(A31+1+'Fristenstillstand nein'!C$6),A31+'Fristenstillstand nein'!C$6))</f>
        <v>40602</v>
      </c>
      <c r="D31" s="1">
        <f>IF(COUNTIF(H$4:I$27,B31)=1,VLOOKUP(B31,H$4:I$27,2)+A31+'Fristenstillstand nein'!C$6,C31)</f>
        <v>40602</v>
      </c>
      <c r="E31">
        <v>28</v>
      </c>
      <c r="L31" s="8">
        <v>39815</v>
      </c>
      <c r="N31" t="s">
        <v>11</v>
      </c>
    </row>
    <row r="32" spans="1:14" ht="15">
      <c r="A32" s="22">
        <f>DATE(YEAR('Fristenstillstand nein'!C$7),1,E32)</f>
        <v>40572</v>
      </c>
      <c r="B32" s="1">
        <f>A32+'Fristenstillstand nein'!C$6</f>
        <v>40602</v>
      </c>
      <c r="C32" s="1">
        <f>IF(WEEKDAY(A32+'Fristenstillstand nein'!C$6)=7,(A32+2+'Fristenstillstand nein'!C$6),IF(WEEKDAY(A32+'Fristenstillstand nein'!C$6)=1,(A32+1+'Fristenstillstand nein'!C$6),A32+'Fristenstillstand nein'!C$6))</f>
        <v>40602</v>
      </c>
      <c r="D32" s="1">
        <f>IF(COUNTIF(H$4:I$27,B32)=1,VLOOKUP(B32,H$4:I$27,2)+A32+'Fristenstillstand nein'!C$6,C32)</f>
        <v>40602</v>
      </c>
      <c r="E32">
        <v>29</v>
      </c>
      <c r="H32" s="1"/>
      <c r="L32" t="s">
        <v>0</v>
      </c>
      <c r="M32">
        <v>1</v>
      </c>
      <c r="N32">
        <v>1</v>
      </c>
    </row>
    <row r="33" spans="1:14" ht="15">
      <c r="A33" s="22">
        <f>DATE(YEAR('Fristenstillstand nein'!C$7),1,E33)</f>
        <v>40573</v>
      </c>
      <c r="B33" s="1">
        <f>A33+'Fristenstillstand nein'!C$6</f>
        <v>40603</v>
      </c>
      <c r="C33" s="1">
        <f>IF(WEEKDAY(A33+'Fristenstillstand nein'!C$6)=7,(A33+2+'Fristenstillstand nein'!C$6),IF(WEEKDAY(A33+'Fristenstillstand nein'!C$6)=1,(A33+1+'Fristenstillstand nein'!C$6),A33+'Fristenstillstand nein'!C$6))</f>
        <v>40603</v>
      </c>
      <c r="D33" s="1">
        <f>IF(COUNTIF(H$4:I$27,B33)=1,VLOOKUP(B33,H$4:I$27,2)+A33+'Fristenstillstand nein'!C$6,C33)</f>
        <v>40603</v>
      </c>
      <c r="E33">
        <v>30</v>
      </c>
      <c r="L33" t="s">
        <v>1</v>
      </c>
      <c r="M33">
        <v>2</v>
      </c>
      <c r="N33">
        <v>1</v>
      </c>
    </row>
    <row r="34" spans="1:14" ht="15">
      <c r="A34" s="22">
        <f>DATE(YEAR('Fristenstillstand nein'!C$7),1,E34)</f>
        <v>40574</v>
      </c>
      <c r="B34" s="1">
        <f>A34+'Fristenstillstand nein'!C$6</f>
        <v>40604</v>
      </c>
      <c r="C34" s="1">
        <f>IF(WEEKDAY(A34+'Fristenstillstand nein'!C$6)=7,(A34+2+'Fristenstillstand nein'!C$6),IF(WEEKDAY(A34+'Fristenstillstand nein'!C$6)=1,(A34+1+'Fristenstillstand nein'!C$6),A34+'Fristenstillstand nein'!C$6))</f>
        <v>40604</v>
      </c>
      <c r="D34" s="1">
        <f>IF(COUNTIF(H$4:I$27,B34)=1,VLOOKUP(B34,H$4:I$27,2)+A34+'Fristenstillstand nein'!C$6,C34)</f>
        <v>40604</v>
      </c>
      <c r="E34">
        <v>31</v>
      </c>
      <c r="L34" t="s">
        <v>2</v>
      </c>
      <c r="M34">
        <v>3</v>
      </c>
      <c r="N34">
        <v>1</v>
      </c>
    </row>
    <row r="35" spans="1:14" ht="15">
      <c r="A35" s="22">
        <f>DATE(YEAR('Fristenstillstand nein'!C$7),2,E35)</f>
        <v>40575</v>
      </c>
      <c r="B35" s="1">
        <f>A35+'Fristenstillstand nein'!C$6</f>
        <v>40605</v>
      </c>
      <c r="C35" s="1">
        <f>IF(WEEKDAY(A35+'Fristenstillstand nein'!C$6)=7,(A35+2+'Fristenstillstand nein'!C$6),IF(WEEKDAY(A35+'Fristenstillstand nein'!C$6)=1,(A35+1+'Fristenstillstand nein'!C$6),A35+'Fristenstillstand nein'!C$6))</f>
        <v>40605</v>
      </c>
      <c r="D35" s="1">
        <f>IF(COUNTIF(H$4:I$27,B35)=1,VLOOKUP(B35,H$4:I$27,2)+A35+'Fristenstillstand nein'!C$6,C35)</f>
        <v>40605</v>
      </c>
      <c r="E35">
        <v>1</v>
      </c>
      <c r="L35" t="s">
        <v>3</v>
      </c>
      <c r="M35">
        <v>4</v>
      </c>
      <c r="N35">
        <v>1</v>
      </c>
    </row>
    <row r="36" spans="1:14" ht="15">
      <c r="A36" s="22">
        <f>DATE(YEAR('Fristenstillstand nein'!C$7),2,E36)</f>
        <v>40576</v>
      </c>
      <c r="B36" s="1">
        <f>A36+'Fristenstillstand nein'!C$6</f>
        <v>40606</v>
      </c>
      <c r="C36" s="1">
        <f>IF(WEEKDAY(A36+'Fristenstillstand nein'!C$6)=7,(A36+2+'Fristenstillstand nein'!C$6),IF(WEEKDAY(A36+'Fristenstillstand nein'!C$6)=1,(A36+1+'Fristenstillstand nein'!C$6),A36+'Fristenstillstand nein'!C$6))</f>
        <v>40606</v>
      </c>
      <c r="D36" s="1">
        <f>IF(COUNTIF(H$4:I$27,B36)=1,VLOOKUP(B36,H$4:I$27,2)+A36+'Fristenstillstand nein'!C$6,C36)</f>
        <v>40606</v>
      </c>
      <c r="E36">
        <v>2</v>
      </c>
      <c r="L36" t="s">
        <v>4</v>
      </c>
      <c r="M36">
        <v>5</v>
      </c>
      <c r="N36">
        <v>1</v>
      </c>
    </row>
    <row r="37" spans="1:14" ht="15">
      <c r="A37" s="22">
        <f>DATE(YEAR('Fristenstillstand nein'!C$7),2,E37)</f>
        <v>40577</v>
      </c>
      <c r="B37" s="1">
        <f>A37+'Fristenstillstand nein'!C$6</f>
        <v>40607</v>
      </c>
      <c r="C37" s="1">
        <f>IF(WEEKDAY(A37+'Fristenstillstand nein'!C$6)=7,(A37+2+'Fristenstillstand nein'!C$6),IF(WEEKDAY(A37+'Fristenstillstand nein'!C$6)=1,(A37+1+'Fristenstillstand nein'!C$6),A37+'Fristenstillstand nein'!C$6))</f>
        <v>40609</v>
      </c>
      <c r="D37" s="1">
        <f>IF(COUNTIF(H$4:I$27,B37)=1,VLOOKUP(B37,H$4:I$27,2)+A37+'Fristenstillstand nein'!C$6,C37)</f>
        <v>40609</v>
      </c>
      <c r="E37">
        <v>3</v>
      </c>
      <c r="L37" t="s">
        <v>5</v>
      </c>
      <c r="M37">
        <v>6</v>
      </c>
      <c r="N37">
        <v>3</v>
      </c>
    </row>
    <row r="38" spans="1:14" ht="15">
      <c r="A38" s="22">
        <f>DATE(YEAR('Fristenstillstand nein'!C$7),2,E38)</f>
        <v>40578</v>
      </c>
      <c r="B38" s="1">
        <f>A38+'Fristenstillstand nein'!C$6</f>
        <v>40608</v>
      </c>
      <c r="C38" s="1">
        <f>IF(WEEKDAY(A38+'Fristenstillstand nein'!C$6)=7,(A38+2+'Fristenstillstand nein'!C$6),IF(WEEKDAY(A38+'Fristenstillstand nein'!C$6)=1,(A38+1+'Fristenstillstand nein'!C$6),A38+'Fristenstillstand nein'!C$6))</f>
        <v>40609</v>
      </c>
      <c r="D38" s="1">
        <f>IF(COUNTIF(H$4:I$27,B38)=1,VLOOKUP(B38,H$4:I$27,2)+A38+'Fristenstillstand nein'!C$6,C38)</f>
        <v>40609</v>
      </c>
      <c r="E38">
        <v>4</v>
      </c>
      <c r="L38" t="s">
        <v>6</v>
      </c>
      <c r="M38">
        <v>7</v>
      </c>
      <c r="N38">
        <v>2</v>
      </c>
    </row>
    <row r="39" spans="1:5" ht="15">
      <c r="A39" s="22">
        <f>DATE(YEAR('Fristenstillstand nein'!C$7),2,E39)</f>
        <v>40579</v>
      </c>
      <c r="B39" s="1">
        <f>A39+'Fristenstillstand nein'!C$6</f>
        <v>40609</v>
      </c>
      <c r="C39" s="1">
        <f>IF(WEEKDAY(A39+'Fristenstillstand nein'!C$6)=7,(A39+2+'Fristenstillstand nein'!C$6),IF(WEEKDAY(A39+'Fristenstillstand nein'!C$6)=1,(A39+1+'Fristenstillstand nein'!C$6),A39+'Fristenstillstand nein'!C$6))</f>
        <v>40609</v>
      </c>
      <c r="D39" s="1">
        <f>IF(COUNTIF(H$4:I$27,B39)=1,VLOOKUP(B39,H$4:I$27,2)+A39+'Fristenstillstand nein'!C$6,C39)</f>
        <v>40609</v>
      </c>
      <c r="E39">
        <v>5</v>
      </c>
    </row>
    <row r="40" spans="1:14" ht="15">
      <c r="A40" s="22">
        <f>DATE(YEAR('Fristenstillstand nein'!C$7),2,E40)</f>
        <v>40580</v>
      </c>
      <c r="B40" s="1">
        <f>A40+'Fristenstillstand nein'!C$6</f>
        <v>40610</v>
      </c>
      <c r="C40" s="1">
        <f>IF(WEEKDAY(A40+'Fristenstillstand nein'!C$6)=7,(A40+2+'Fristenstillstand nein'!C$6),IF(WEEKDAY(A40+'Fristenstillstand nein'!C$6)=1,(A40+1+'Fristenstillstand nein'!C$6),A40+'Fristenstillstand nein'!C$6))</f>
        <v>40610</v>
      </c>
      <c r="D40" s="1">
        <f>IF(COUNTIF(H$4:I$27,B40)=1,VLOOKUP(B40,H$4:I$27,2)+A40+'Fristenstillstand nein'!C$6,C40)</f>
        <v>40610</v>
      </c>
      <c r="E40">
        <v>6</v>
      </c>
      <c r="L40" s="2">
        <v>39934</v>
      </c>
      <c r="N40" s="4" t="s">
        <v>11</v>
      </c>
    </row>
    <row r="41" spans="1:14" ht="15">
      <c r="A41" s="22">
        <f>DATE(YEAR('Fristenstillstand nein'!C$7),2,E41)</f>
        <v>40581</v>
      </c>
      <c r="B41" s="1">
        <f>A41+'Fristenstillstand nein'!C$6</f>
        <v>40611</v>
      </c>
      <c r="C41" s="1">
        <f>IF(WEEKDAY(A41+'Fristenstillstand nein'!C$6)=7,(A41+2+'Fristenstillstand nein'!C$6),IF(WEEKDAY(A41+'Fristenstillstand nein'!C$6)=1,(A41+1+'Fristenstillstand nein'!C$6),A41+'Fristenstillstand nein'!C$6))</f>
        <v>40611</v>
      </c>
      <c r="D41" s="1">
        <f>IF(COUNTIF(H$4:I$27,B41)=1,VLOOKUP(B41,H$4:I$27,2)+A41+'Fristenstillstand nein'!C$6,C41)</f>
        <v>40611</v>
      </c>
      <c r="E41">
        <v>7</v>
      </c>
      <c r="L41" t="s">
        <v>0</v>
      </c>
      <c r="M41">
        <v>1</v>
      </c>
      <c r="N41">
        <v>1</v>
      </c>
    </row>
    <row r="42" spans="1:14" ht="15">
      <c r="A42" s="22">
        <f>DATE(YEAR('Fristenstillstand nein'!C$7),2,E42)</f>
        <v>40582</v>
      </c>
      <c r="B42" s="1">
        <f>A42+'Fristenstillstand nein'!C$6</f>
        <v>40612</v>
      </c>
      <c r="C42" s="1">
        <f>IF(WEEKDAY(A42+'Fristenstillstand nein'!C$6)=7,(A42+2+'Fristenstillstand nein'!C$6),IF(WEEKDAY(A42+'Fristenstillstand nein'!C$6)=1,(A42+1+'Fristenstillstand nein'!C$6),A42+'Fristenstillstand nein'!C$6))</f>
        <v>40612</v>
      </c>
      <c r="D42" s="1">
        <f>IF(COUNTIF(H$4:I$27,B42)=1,VLOOKUP(B42,H$4:I$27,2)+A42+'Fristenstillstand nein'!C$6,C42)</f>
        <v>40612</v>
      </c>
      <c r="E42">
        <v>8</v>
      </c>
      <c r="L42" t="s">
        <v>1</v>
      </c>
      <c r="M42">
        <v>2</v>
      </c>
      <c r="N42">
        <v>1</v>
      </c>
    </row>
    <row r="43" spans="1:14" ht="15">
      <c r="A43" s="22">
        <f>DATE(YEAR('Fristenstillstand nein'!C$7),2,E43)</f>
        <v>40583</v>
      </c>
      <c r="B43" s="1">
        <f>A43+'Fristenstillstand nein'!C$6</f>
        <v>40613</v>
      </c>
      <c r="C43" s="1">
        <f>IF(WEEKDAY(A43+'Fristenstillstand nein'!C$6)=7,(A43+2+'Fristenstillstand nein'!C$6),IF(WEEKDAY(A43+'Fristenstillstand nein'!C$6)=1,(A43+1+'Fristenstillstand nein'!C$6),A43+'Fristenstillstand nein'!C$6))</f>
        <v>40613</v>
      </c>
      <c r="D43" s="1">
        <f>IF(COUNTIF(H$4:I$27,B43)=1,VLOOKUP(B43,H$4:I$27,2)+A43+'Fristenstillstand nein'!C$6,C43)</f>
        <v>40613</v>
      </c>
      <c r="E43">
        <v>9</v>
      </c>
      <c r="L43" t="s">
        <v>2</v>
      </c>
      <c r="M43">
        <v>3</v>
      </c>
      <c r="N43">
        <v>1</v>
      </c>
    </row>
    <row r="44" spans="1:14" ht="15">
      <c r="A44" s="22">
        <f>DATE(YEAR('Fristenstillstand nein'!C$7),2,E44)</f>
        <v>40584</v>
      </c>
      <c r="B44" s="1">
        <f>A44+'Fristenstillstand nein'!C$6</f>
        <v>40614</v>
      </c>
      <c r="C44" s="1">
        <f>IF(WEEKDAY(A44+'Fristenstillstand nein'!C$6)=7,(A44+2+'Fristenstillstand nein'!C$6),IF(WEEKDAY(A44+'Fristenstillstand nein'!C$6)=1,(A44+1+'Fristenstillstand nein'!C$6),A44+'Fristenstillstand nein'!C$6))</f>
        <v>40616</v>
      </c>
      <c r="D44" s="1">
        <f>IF(COUNTIF(H$4:I$27,B44)=1,VLOOKUP(B44,H$4:I$27,2)+A44+'Fristenstillstand nein'!C$6,C44)</f>
        <v>40616</v>
      </c>
      <c r="E44">
        <v>10</v>
      </c>
      <c r="L44" t="s">
        <v>3</v>
      </c>
      <c r="M44">
        <v>4</v>
      </c>
      <c r="N44">
        <v>1</v>
      </c>
    </row>
    <row r="45" spans="1:14" ht="15">
      <c r="A45" s="22">
        <f>DATE(YEAR('Fristenstillstand nein'!C$7),2,E45)</f>
        <v>40585</v>
      </c>
      <c r="B45" s="1">
        <f>A45+'Fristenstillstand nein'!C$6</f>
        <v>40615</v>
      </c>
      <c r="C45" s="1">
        <f>IF(WEEKDAY(A45+'Fristenstillstand nein'!C$6)=7,(A45+2+'Fristenstillstand nein'!C$6),IF(WEEKDAY(A45+'Fristenstillstand nein'!C$6)=1,(A45+1+'Fristenstillstand nein'!C$6),A45+'Fristenstillstand nein'!C$6))</f>
        <v>40616</v>
      </c>
      <c r="D45" s="1">
        <f>IF(COUNTIF(H$4:I$27,B45)=1,VLOOKUP(B45,H$4:I$27,2)+A45+'Fristenstillstand nein'!C$6,C45)</f>
        <v>40616</v>
      </c>
      <c r="E45">
        <v>11</v>
      </c>
      <c r="L45" t="s">
        <v>4</v>
      </c>
      <c r="M45">
        <v>5</v>
      </c>
      <c r="N45">
        <v>1</v>
      </c>
    </row>
    <row r="46" spans="1:14" ht="15">
      <c r="A46" s="22">
        <f>DATE(YEAR('Fristenstillstand nein'!C$7),2,E46)</f>
        <v>40586</v>
      </c>
      <c r="B46" s="1">
        <f>A46+'Fristenstillstand nein'!C$6</f>
        <v>40616</v>
      </c>
      <c r="C46" s="1">
        <f>IF(WEEKDAY(A46+'Fristenstillstand nein'!C$6)=7,(A46+2+'Fristenstillstand nein'!C$6),IF(WEEKDAY(A46+'Fristenstillstand nein'!C$6)=1,(A46+1+'Fristenstillstand nein'!C$6),A46+'Fristenstillstand nein'!C$6))</f>
        <v>40616</v>
      </c>
      <c r="D46" s="1">
        <f>IF(COUNTIF(H$4:I$27,B46)=1,VLOOKUP(B46,H$4:I$27,2)+A46+'Fristenstillstand nein'!C$6,C46)</f>
        <v>40616</v>
      </c>
      <c r="E46">
        <v>12</v>
      </c>
      <c r="L46" t="s">
        <v>5</v>
      </c>
      <c r="M46">
        <v>6</v>
      </c>
      <c r="N46">
        <v>3</v>
      </c>
    </row>
    <row r="47" spans="1:14" ht="15">
      <c r="A47" s="22">
        <f>DATE(YEAR('Fristenstillstand nein'!C$7),2,E47)</f>
        <v>40587</v>
      </c>
      <c r="B47" s="1">
        <f>A47+'Fristenstillstand nein'!C$6</f>
        <v>40617</v>
      </c>
      <c r="C47" s="1">
        <f>IF(WEEKDAY(A47+'Fristenstillstand nein'!C$6)=7,(A47+2+'Fristenstillstand nein'!C$6),IF(WEEKDAY(A47+'Fristenstillstand nein'!C$6)=1,(A47+1+'Fristenstillstand nein'!C$6),A47+'Fristenstillstand nein'!C$6))</f>
        <v>40617</v>
      </c>
      <c r="D47" s="1">
        <f>IF(COUNTIF(H$4:I$27,B47)=1,VLOOKUP(B47,H$4:I$27,2)+A47+'Fristenstillstand nein'!C$6,C47)</f>
        <v>40617</v>
      </c>
      <c r="E47">
        <v>13</v>
      </c>
      <c r="L47" t="s">
        <v>6</v>
      </c>
      <c r="M47">
        <v>7</v>
      </c>
      <c r="N47">
        <v>2</v>
      </c>
    </row>
    <row r="48" spans="1:5" ht="15">
      <c r="A48" s="22">
        <f>DATE(YEAR('Fristenstillstand nein'!C$7),2,E48)</f>
        <v>40588</v>
      </c>
      <c r="B48" s="1">
        <f>A48+'Fristenstillstand nein'!C$6</f>
        <v>40618</v>
      </c>
      <c r="C48" s="1">
        <f>IF(WEEKDAY(A48+'Fristenstillstand nein'!C$6)=7,(A48+2+'Fristenstillstand nein'!C$6),IF(WEEKDAY(A48+'Fristenstillstand nein'!C$6)=1,(A48+1+'Fristenstillstand nein'!C$6),A48+'Fristenstillstand nein'!C$6))</f>
        <v>40618</v>
      </c>
      <c r="D48" s="1">
        <f>IF(COUNTIF(H$4:I$27,B48)=1,VLOOKUP(B48,H$4:I$27,2)+A48+'Fristenstillstand nein'!C$6,C48)</f>
        <v>40618</v>
      </c>
      <c r="E48">
        <v>14</v>
      </c>
    </row>
    <row r="49" spans="1:14" ht="15">
      <c r="A49" s="22">
        <f>DATE(YEAR('Fristenstillstand nein'!C$7),2,E49)</f>
        <v>40589</v>
      </c>
      <c r="B49" s="1">
        <f>A49+'Fristenstillstand nein'!C$6</f>
        <v>40619</v>
      </c>
      <c r="C49" s="1">
        <f>IF(WEEKDAY(A49+'Fristenstillstand nein'!C$6)=7,(A49+2+'Fristenstillstand nein'!C$6),IF(WEEKDAY(A49+'Fristenstillstand nein'!C$6)=1,(A49+1+'Fristenstillstand nein'!C$6),A49+'Fristenstillstand nein'!C$6))</f>
        <v>40619</v>
      </c>
      <c r="D49" s="1">
        <f>IF(COUNTIF(H$4:I$27,B49)=1,VLOOKUP(B49,H$4:I$27,2)+A49+'Fristenstillstand nein'!C$6,C49)</f>
        <v>40619</v>
      </c>
      <c r="E49">
        <v>15</v>
      </c>
      <c r="L49" s="2">
        <v>40026</v>
      </c>
      <c r="N49" s="4" t="s">
        <v>11</v>
      </c>
    </row>
    <row r="50" spans="1:14" ht="15">
      <c r="A50" s="22">
        <f>DATE(YEAR('Fristenstillstand nein'!C$7),2,E50)</f>
        <v>40590</v>
      </c>
      <c r="B50" s="1">
        <f>A50+'Fristenstillstand nein'!C$6</f>
        <v>40620</v>
      </c>
      <c r="C50" s="1">
        <f>IF(WEEKDAY(A50+'Fristenstillstand nein'!C$6)=7,(A50+2+'Fristenstillstand nein'!C$6),IF(WEEKDAY(A50+'Fristenstillstand nein'!C$6)=1,(A50+1+'Fristenstillstand nein'!C$6),A50+'Fristenstillstand nein'!C$6))</f>
        <v>40620</v>
      </c>
      <c r="D50" s="1">
        <f>IF(COUNTIF(H$4:I$27,B50)=1,VLOOKUP(B50,H$4:I$27,2)+A50+'Fristenstillstand nein'!C$6,C50)</f>
        <v>40620</v>
      </c>
      <c r="E50">
        <v>16</v>
      </c>
      <c r="L50" t="s">
        <v>0</v>
      </c>
      <c r="M50">
        <v>1</v>
      </c>
      <c r="N50">
        <v>1</v>
      </c>
    </row>
    <row r="51" spans="1:14" ht="15">
      <c r="A51" s="22">
        <f>DATE(YEAR('Fristenstillstand nein'!C$7),2,E51)</f>
        <v>40591</v>
      </c>
      <c r="B51" s="1">
        <f>A51+'Fristenstillstand nein'!C$6</f>
        <v>40621</v>
      </c>
      <c r="C51" s="1">
        <f>IF(WEEKDAY(A51+'Fristenstillstand nein'!C$6)=7,(A51+2+'Fristenstillstand nein'!C$6),IF(WEEKDAY(A51+'Fristenstillstand nein'!C$6)=1,(A51+1+'Fristenstillstand nein'!C$6),A51+'Fristenstillstand nein'!C$6))</f>
        <v>40623</v>
      </c>
      <c r="D51" s="1">
        <f>IF(COUNTIF(H$4:I$27,B51)=1,VLOOKUP(B51,H$4:I$27,2)+A51+'Fristenstillstand nein'!C$6,C51)</f>
        <v>40623</v>
      </c>
      <c r="E51">
        <v>17</v>
      </c>
      <c r="L51" t="s">
        <v>1</v>
      </c>
      <c r="M51">
        <v>2</v>
      </c>
      <c r="N51">
        <v>1</v>
      </c>
    </row>
    <row r="52" spans="1:14" ht="15">
      <c r="A52" s="22">
        <f>DATE(YEAR('Fristenstillstand nein'!C$7),2,E52)</f>
        <v>40592</v>
      </c>
      <c r="B52" s="1">
        <f>A52+'Fristenstillstand nein'!C$6</f>
        <v>40622</v>
      </c>
      <c r="C52" s="1">
        <f>IF(WEEKDAY(A52+'Fristenstillstand nein'!C$6)=7,(A52+2+'Fristenstillstand nein'!C$6),IF(WEEKDAY(A52+'Fristenstillstand nein'!C$6)=1,(A52+1+'Fristenstillstand nein'!C$6),A52+'Fristenstillstand nein'!C$6))</f>
        <v>40623</v>
      </c>
      <c r="D52" s="1">
        <f>IF(COUNTIF(H$4:I$27,B52)=1,VLOOKUP(B52,H$4:I$27,2)+A52+'Fristenstillstand nein'!C$6,C52)</f>
        <v>40623</v>
      </c>
      <c r="E52">
        <v>18</v>
      </c>
      <c r="L52" t="s">
        <v>2</v>
      </c>
      <c r="M52">
        <v>3</v>
      </c>
      <c r="N52">
        <v>1</v>
      </c>
    </row>
    <row r="53" spans="1:14" ht="15">
      <c r="A53" s="22">
        <f>DATE(YEAR('Fristenstillstand nein'!C$7),2,E53)</f>
        <v>40593</v>
      </c>
      <c r="B53" s="1">
        <f>A53+'Fristenstillstand nein'!C$6</f>
        <v>40623</v>
      </c>
      <c r="C53" s="1">
        <f>IF(WEEKDAY(A53+'Fristenstillstand nein'!C$6)=7,(A53+2+'Fristenstillstand nein'!C$6),IF(WEEKDAY(A53+'Fristenstillstand nein'!C$6)=1,(A53+1+'Fristenstillstand nein'!C$6),A53+'Fristenstillstand nein'!C$6))</f>
        <v>40623</v>
      </c>
      <c r="D53" s="1">
        <f>IF(COUNTIF(H$4:I$27,B53)=1,VLOOKUP(B53,H$4:I$27,2)+A53+'Fristenstillstand nein'!C$6,C53)</f>
        <v>40623</v>
      </c>
      <c r="E53">
        <v>19</v>
      </c>
      <c r="L53" t="s">
        <v>3</v>
      </c>
      <c r="M53">
        <v>4</v>
      </c>
      <c r="N53">
        <v>1</v>
      </c>
    </row>
    <row r="54" spans="1:14" ht="15">
      <c r="A54" s="22">
        <f>DATE(YEAR('Fristenstillstand nein'!C$7),2,E54)</f>
        <v>40594</v>
      </c>
      <c r="B54" s="1">
        <f>A54+'Fristenstillstand nein'!C$6</f>
        <v>40624</v>
      </c>
      <c r="C54" s="1">
        <f>IF(WEEKDAY(A54+'Fristenstillstand nein'!C$6)=7,(A54+2+'Fristenstillstand nein'!C$6),IF(WEEKDAY(A54+'Fristenstillstand nein'!C$6)=1,(A54+1+'Fristenstillstand nein'!C$6),A54+'Fristenstillstand nein'!C$6))</f>
        <v>40624</v>
      </c>
      <c r="D54" s="1">
        <f>IF(COUNTIF(H$4:I$27,B54)=1,VLOOKUP(B54,H$4:I$27,2)+A54+'Fristenstillstand nein'!C$6,C54)</f>
        <v>40624</v>
      </c>
      <c r="E54">
        <v>20</v>
      </c>
      <c r="L54" t="s">
        <v>4</v>
      </c>
      <c r="M54">
        <v>5</v>
      </c>
      <c r="N54">
        <v>1</v>
      </c>
    </row>
    <row r="55" spans="1:14" ht="15">
      <c r="A55" s="22">
        <f>DATE(YEAR('Fristenstillstand nein'!C$7),2,E55)</f>
        <v>40595</v>
      </c>
      <c r="B55" s="1">
        <f>A55+'Fristenstillstand nein'!C$6</f>
        <v>40625</v>
      </c>
      <c r="C55" s="1">
        <f>IF(WEEKDAY(A55+'Fristenstillstand nein'!C$6)=7,(A55+2+'Fristenstillstand nein'!C$6),IF(WEEKDAY(A55+'Fristenstillstand nein'!C$6)=1,(A55+1+'Fristenstillstand nein'!C$6),A55+'Fristenstillstand nein'!C$6))</f>
        <v>40625</v>
      </c>
      <c r="D55" s="1">
        <f>IF(COUNTIF(H$4:I$27,B55)=1,VLOOKUP(B55,H$4:I$27,2)+A55+'Fristenstillstand nein'!C$6,C55)</f>
        <v>40625</v>
      </c>
      <c r="E55">
        <v>21</v>
      </c>
      <c r="L55" t="s">
        <v>5</v>
      </c>
      <c r="M55">
        <v>6</v>
      </c>
      <c r="N55">
        <v>3</v>
      </c>
    </row>
    <row r="56" spans="1:14" ht="15">
      <c r="A56" s="22">
        <f>DATE(YEAR('Fristenstillstand nein'!C$7),2,E56)</f>
        <v>40596</v>
      </c>
      <c r="B56" s="1">
        <f>A56+'Fristenstillstand nein'!C$6</f>
        <v>40626</v>
      </c>
      <c r="C56" s="1">
        <f>IF(WEEKDAY(A56+'Fristenstillstand nein'!C$6)=7,(A56+2+'Fristenstillstand nein'!C$6),IF(WEEKDAY(A56+'Fristenstillstand nein'!C$6)=1,(A56+1+'Fristenstillstand nein'!C$6),A56+'Fristenstillstand nein'!C$6))</f>
        <v>40626</v>
      </c>
      <c r="D56" s="1">
        <f>IF(COUNTIF(H$4:I$27,B56)=1,VLOOKUP(B56,H$4:I$27,2)+A56+'Fristenstillstand nein'!C$6,C56)</f>
        <v>40626</v>
      </c>
      <c r="E56">
        <v>22</v>
      </c>
      <c r="L56" t="s">
        <v>6</v>
      </c>
      <c r="M56">
        <v>7</v>
      </c>
      <c r="N56">
        <v>2</v>
      </c>
    </row>
    <row r="57" spans="1:5" ht="15">
      <c r="A57" s="22">
        <f>DATE(YEAR('Fristenstillstand nein'!C$7),2,E57)</f>
        <v>40597</v>
      </c>
      <c r="B57" s="1">
        <f>A57+'Fristenstillstand nein'!C$6</f>
        <v>40627</v>
      </c>
      <c r="C57" s="1">
        <f>IF(WEEKDAY(A57+'Fristenstillstand nein'!C$6)=7,(A57+2+'Fristenstillstand nein'!C$6),IF(WEEKDAY(A57+'Fristenstillstand nein'!C$6)=1,(A57+1+'Fristenstillstand nein'!C$6),A57+'Fristenstillstand nein'!C$6))</f>
        <v>40627</v>
      </c>
      <c r="D57" s="1">
        <f>IF(COUNTIF(H$4:I$27,B57)=1,VLOOKUP(B57,H$4:I$27,2)+A57+'Fristenstillstand nein'!C$6,C57)</f>
        <v>40627</v>
      </c>
      <c r="E57">
        <v>23</v>
      </c>
    </row>
    <row r="58" spans="1:14" ht="15">
      <c r="A58" s="22">
        <f>DATE(YEAR('Fristenstillstand nein'!C$7),2,E58)</f>
        <v>40598</v>
      </c>
      <c r="B58" s="1">
        <f>A58+'Fristenstillstand nein'!C$6</f>
        <v>40628</v>
      </c>
      <c r="C58" s="1">
        <f>IF(WEEKDAY(A58+'Fristenstillstand nein'!C$6)=7,(A58+2+'Fristenstillstand nein'!C$6),IF(WEEKDAY(A58+'Fristenstillstand nein'!C$6)=1,(A58+1+'Fristenstillstand nein'!C$6),A58+'Fristenstillstand nein'!C$6))</f>
        <v>40630</v>
      </c>
      <c r="D58" s="1">
        <f>IF(COUNTIF(H$4:I$27,B58)=1,VLOOKUP(B58,H$4:I$27,2)+A58+'Fristenstillstand nein'!C$6,C58)</f>
        <v>40630</v>
      </c>
      <c r="E58">
        <v>24</v>
      </c>
      <c r="L58" s="8">
        <v>40170</v>
      </c>
      <c r="N58" t="s">
        <v>11</v>
      </c>
    </row>
    <row r="59" spans="1:14" ht="15">
      <c r="A59" s="22">
        <f>DATE(YEAR('Fristenstillstand nein'!C$7),2,E59)</f>
        <v>40599</v>
      </c>
      <c r="B59" s="1">
        <f>A59+'Fristenstillstand nein'!C$6</f>
        <v>40629</v>
      </c>
      <c r="C59" s="1">
        <f>IF(WEEKDAY(A59+'Fristenstillstand nein'!C$6)=7,(A59+2+'Fristenstillstand nein'!C$6),IF(WEEKDAY(A59+'Fristenstillstand nein'!C$6)=1,(A59+1+'Fristenstillstand nein'!C$6),A59+'Fristenstillstand nein'!C$6))</f>
        <v>40630</v>
      </c>
      <c r="D59" s="1">
        <f>IF(COUNTIF(H$4:I$27,B59)=1,VLOOKUP(B59,H$4:I$27,2)+A59+'Fristenstillstand nein'!C$6,C59)</f>
        <v>40630</v>
      </c>
      <c r="E59">
        <v>25</v>
      </c>
      <c r="L59" t="s">
        <v>0</v>
      </c>
      <c r="M59">
        <v>1</v>
      </c>
      <c r="N59">
        <v>1</v>
      </c>
    </row>
    <row r="60" spans="1:14" ht="15">
      <c r="A60" s="22">
        <f>DATE(YEAR('Fristenstillstand nein'!C$7),2,E60)</f>
        <v>40600</v>
      </c>
      <c r="B60" s="1">
        <f>A60+'Fristenstillstand nein'!C$6</f>
        <v>40630</v>
      </c>
      <c r="C60" s="1">
        <f>IF(WEEKDAY(A60+'Fristenstillstand nein'!C$6)=7,(A60+2+'Fristenstillstand nein'!C$6),IF(WEEKDAY(A60+'Fristenstillstand nein'!C$6)=1,(A60+1+'Fristenstillstand nein'!C$6),A60+'Fristenstillstand nein'!C$6))</f>
        <v>40630</v>
      </c>
      <c r="D60" s="1">
        <f>IF(COUNTIF(H$4:I$27,B60)=1,VLOOKUP(B60,H$4:I$27,2)+A60+'Fristenstillstand nein'!C$6,C60)</f>
        <v>40630</v>
      </c>
      <c r="E60">
        <v>26</v>
      </c>
      <c r="L60" t="s">
        <v>1</v>
      </c>
      <c r="M60">
        <v>2</v>
      </c>
      <c r="N60">
        <v>0</v>
      </c>
    </row>
    <row r="61" spans="1:14" ht="15">
      <c r="A61" s="22">
        <f>DATE(YEAR('Fristenstillstand nein'!C$7),2,E61)</f>
        <v>40601</v>
      </c>
      <c r="B61" s="1">
        <f>A61+'Fristenstillstand nein'!C$6</f>
        <v>40631</v>
      </c>
      <c r="C61" s="1">
        <f>IF(WEEKDAY(A61+'Fristenstillstand nein'!C$6)=7,(A61+2+'Fristenstillstand nein'!C$6),IF(WEEKDAY(A61+'Fristenstillstand nein'!C$6)=1,(A61+1+'Fristenstillstand nein'!C$6),A61+'Fristenstillstand nein'!C$6))</f>
        <v>40631</v>
      </c>
      <c r="D61" s="1">
        <f>IF(COUNTIF(H$4:I$27,B61)=1,VLOOKUP(B61,H$4:I$27,2)+A61+'Fristenstillstand nein'!C$6,C61)</f>
        <v>40631</v>
      </c>
      <c r="E61">
        <v>27</v>
      </c>
      <c r="L61" t="s">
        <v>2</v>
      </c>
      <c r="M61">
        <v>3</v>
      </c>
      <c r="N61">
        <v>0</v>
      </c>
    </row>
    <row r="62" spans="1:14" ht="15">
      <c r="A62" s="22">
        <f>DATE(YEAR('Fristenstillstand nein'!C$7),2,E62)</f>
        <v>40602</v>
      </c>
      <c r="B62" s="1">
        <f>A62+'Fristenstillstand nein'!C$6</f>
        <v>40632</v>
      </c>
      <c r="C62" s="1">
        <f>IF(WEEKDAY(A62+'Fristenstillstand nein'!C$6)=7,(A62+2+'Fristenstillstand nein'!C$6),IF(WEEKDAY(A62+'Fristenstillstand nein'!C$6)=1,(A62+1+'Fristenstillstand nein'!C$6),A62+'Fristenstillstand nein'!C$6))</f>
        <v>40632</v>
      </c>
      <c r="D62" s="1">
        <f>IF(COUNTIF(H$4:I$27,B62)=1,VLOOKUP(B62,H$4:I$27,2)+A62+'Fristenstillstand nein'!C$6,C62)</f>
        <v>40632</v>
      </c>
      <c r="E62">
        <v>28</v>
      </c>
      <c r="L62" t="s">
        <v>3</v>
      </c>
      <c r="M62">
        <v>4</v>
      </c>
      <c r="N62">
        <v>0</v>
      </c>
    </row>
    <row r="63" spans="1:5" ht="15">
      <c r="A63" s="22">
        <f>DATE(YEAR('Fristenstillstand nein'!C$7),2,E63)</f>
        <v>40603</v>
      </c>
      <c r="B63" s="1">
        <f>A63+'Fristenstillstand nein'!C$6</f>
        <v>40633</v>
      </c>
      <c r="C63" s="1">
        <f>IF(WEEKDAY(A63+'Fristenstillstand nein'!C$6)=7,(A63+2+'Fristenstillstand nein'!C$6),IF(WEEKDAY(A63+'Fristenstillstand nein'!C$6)=1,(A63+1+'Fristenstillstand nein'!C$6),A63+'Fristenstillstand nein'!C$6))</f>
        <v>40633</v>
      </c>
      <c r="D63" s="1">
        <f>IF(COUNTIF(H$4:I$27,B63)=1,VLOOKUP(B63,H$4:I$27,2)+A63+'Fristenstillstand nein'!C$6,C63)</f>
        <v>40633</v>
      </c>
      <c r="E63">
        <v>29</v>
      </c>
    </row>
    <row r="64" spans="1:14" ht="15">
      <c r="A64" s="22">
        <f>DATE(YEAR('Fristenstillstand nein'!C$7),3,E64)</f>
        <v>40603</v>
      </c>
      <c r="B64" s="1">
        <f>A64+'Fristenstillstand nein'!C$6</f>
        <v>40633</v>
      </c>
      <c r="C64" s="1">
        <f>IF(WEEKDAY(A64+'Fristenstillstand nein'!C$6)=7,(A64+2+'Fristenstillstand nein'!C$6),IF(WEEKDAY(A64+'Fristenstillstand nein'!C$6)=1,(A64+1+'Fristenstillstand nein'!C$6),A64+'Fristenstillstand nein'!C$6))</f>
        <v>40633</v>
      </c>
      <c r="D64" s="1">
        <f>IF(COUNTIF(H$4:I$27,B64)=1,VLOOKUP(B64,H$4:I$27,2)+A64+'Fristenstillstand nein'!C$6,C64)</f>
        <v>40633</v>
      </c>
      <c r="E64">
        <v>1</v>
      </c>
      <c r="L64" t="s">
        <v>4</v>
      </c>
      <c r="M64">
        <v>5</v>
      </c>
      <c r="N64">
        <v>0</v>
      </c>
    </row>
    <row r="65" spans="1:14" ht="15">
      <c r="A65" s="22">
        <f>DATE(YEAR('Fristenstillstand nein'!C$7),3,E65)</f>
        <v>40604</v>
      </c>
      <c r="B65" s="1">
        <f>A65+'Fristenstillstand nein'!C$6</f>
        <v>40634</v>
      </c>
      <c r="C65" s="1">
        <f>IF(WEEKDAY(A65+'Fristenstillstand nein'!C$6)=7,(A65+2+'Fristenstillstand nein'!C$6),IF(WEEKDAY(A65+'Fristenstillstand nein'!C$6)=1,(A65+1+'Fristenstillstand nein'!C$6),A65+'Fristenstillstand nein'!C$6))</f>
        <v>40634</v>
      </c>
      <c r="D65" s="1">
        <f>IF(COUNTIF(H$4:I$27,B65)=1,VLOOKUP(B65,H$4:I$27,2)+A65+'Fristenstillstand nein'!C$6,C65)</f>
        <v>40634</v>
      </c>
      <c r="E65">
        <v>2</v>
      </c>
      <c r="L65" t="s">
        <v>5</v>
      </c>
      <c r="M65">
        <v>6</v>
      </c>
      <c r="N65">
        <v>0</v>
      </c>
    </row>
    <row r="66" spans="1:14" ht="15">
      <c r="A66" s="22">
        <f>DATE(YEAR('Fristenstillstand nein'!C$7),3,E66)</f>
        <v>40605</v>
      </c>
      <c r="B66" s="1">
        <f>A66+'Fristenstillstand nein'!C$6</f>
        <v>40635</v>
      </c>
      <c r="C66" s="1">
        <f>IF(WEEKDAY(A66+'Fristenstillstand nein'!C$6)=7,(A66+2+'Fristenstillstand nein'!C$6),IF(WEEKDAY(A66+'Fristenstillstand nein'!C$6)=1,(A66+1+'Fristenstillstand nein'!C$6),A66+'Fristenstillstand nein'!C$6))</f>
        <v>40637</v>
      </c>
      <c r="D66" s="1">
        <f>IF(COUNTIF(H$4:I$27,B66)=1,VLOOKUP(B66,H$4:I$27,2)+A66+'Fristenstillstand nein'!C$6,C66)</f>
        <v>40637</v>
      </c>
      <c r="E66">
        <v>3</v>
      </c>
      <c r="L66" t="s">
        <v>6</v>
      </c>
      <c r="M66">
        <v>7</v>
      </c>
      <c r="N66">
        <v>4</v>
      </c>
    </row>
    <row r="67" spans="1:5" ht="15">
      <c r="A67" s="22">
        <f>DATE(YEAR('Fristenstillstand nein'!C$7),3,E67)</f>
        <v>40606</v>
      </c>
      <c r="B67" s="1">
        <f>A67+'Fristenstillstand nein'!C$6</f>
        <v>40636</v>
      </c>
      <c r="C67" s="1">
        <f>IF(WEEKDAY(A67+'Fristenstillstand nein'!C$6)=7,(A67+2+'Fristenstillstand nein'!C$6),IF(WEEKDAY(A67+'Fristenstillstand nein'!C$6)=1,(A67+1+'Fristenstillstand nein'!C$6),A67+'Fristenstillstand nein'!C$6))</f>
        <v>40637</v>
      </c>
      <c r="D67" s="1">
        <f>IF(COUNTIF(H$4:I$27,B67)=1,VLOOKUP(B67,H$4:I$27,2)+A67+'Fristenstillstand nein'!C$6,C67)</f>
        <v>40637</v>
      </c>
      <c r="E67">
        <v>4</v>
      </c>
    </row>
    <row r="68" spans="1:14" ht="15">
      <c r="A68" s="22">
        <f>DATE(YEAR('Fristenstillstand nein'!C$7),3,E68)</f>
        <v>40607</v>
      </c>
      <c r="B68" s="1">
        <f>A68+'Fristenstillstand nein'!C$6</f>
        <v>40637</v>
      </c>
      <c r="C68" s="1">
        <f>IF(WEEKDAY(A68+'Fristenstillstand nein'!C$6)=7,(A68+2+'Fristenstillstand nein'!C$6),IF(WEEKDAY(A68+'Fristenstillstand nein'!C$6)=1,(A68+1+'Fristenstillstand nein'!C$6),A68+'Fristenstillstand nein'!C$6))</f>
        <v>40637</v>
      </c>
      <c r="D68" s="1">
        <f>IF(COUNTIF(H$4:I$27,B68)=1,VLOOKUP(B68,H$4:I$27,2)+A68+'Fristenstillstand nein'!C$6,C68)</f>
        <v>40637</v>
      </c>
      <c r="E68">
        <v>5</v>
      </c>
      <c r="L68" s="8">
        <v>40171</v>
      </c>
      <c r="N68" t="s">
        <v>11</v>
      </c>
    </row>
    <row r="69" spans="1:14" ht="15">
      <c r="A69" s="22">
        <f>DATE(YEAR('Fristenstillstand nein'!C$7),3,E69)</f>
        <v>40608</v>
      </c>
      <c r="B69" s="1">
        <f>A69+'Fristenstillstand nein'!C$6</f>
        <v>40638</v>
      </c>
      <c r="C69" s="1">
        <f>IF(WEEKDAY(A69+'Fristenstillstand nein'!C$6)=7,(A69+2+'Fristenstillstand nein'!C$6),IF(WEEKDAY(A69+'Fristenstillstand nein'!C$6)=1,(A69+1+'Fristenstillstand nein'!C$6),A69+'Fristenstillstand nein'!C$6))</f>
        <v>40638</v>
      </c>
      <c r="D69" s="1">
        <f>IF(COUNTIF(H$4:I$27,B69)=1,VLOOKUP(B69,H$4:I$27,2)+A69+'Fristenstillstand nein'!C$6,C69)</f>
        <v>40638</v>
      </c>
      <c r="E69">
        <v>6</v>
      </c>
      <c r="L69" t="s">
        <v>0</v>
      </c>
      <c r="M69">
        <v>1</v>
      </c>
      <c r="N69">
        <v>3</v>
      </c>
    </row>
    <row r="70" spans="1:14" ht="15">
      <c r="A70" s="22">
        <f>DATE(YEAR('Fristenstillstand nein'!C$7),3,E70)</f>
        <v>40609</v>
      </c>
      <c r="B70" s="1">
        <f>A70+'Fristenstillstand nein'!C$6</f>
        <v>40639</v>
      </c>
      <c r="C70" s="1">
        <f>IF(WEEKDAY(A70+'Fristenstillstand nein'!C$6)=7,(A70+2+'Fristenstillstand nein'!C$6),IF(WEEKDAY(A70+'Fristenstillstand nein'!C$6)=1,(A70+1+'Fristenstillstand nein'!C$6),A70+'Fristenstillstand nein'!C$6))</f>
        <v>40639</v>
      </c>
      <c r="D70" s="1">
        <f>IF(COUNTIF(H$4:I$27,B70)=1,VLOOKUP(B70,H$4:I$27,2)+A70+'Fristenstillstand nein'!C$6,C70)</f>
        <v>40639</v>
      </c>
      <c r="E70">
        <v>7</v>
      </c>
      <c r="L70" t="s">
        <v>1</v>
      </c>
      <c r="M70">
        <v>2</v>
      </c>
      <c r="N70">
        <v>0</v>
      </c>
    </row>
    <row r="71" spans="1:14" ht="15">
      <c r="A71" s="22">
        <f>DATE(YEAR('Fristenstillstand nein'!C$7),3,E71)</f>
        <v>40610</v>
      </c>
      <c r="B71" s="1">
        <f>A71+'Fristenstillstand nein'!C$6</f>
        <v>40640</v>
      </c>
      <c r="C71" s="1">
        <f>IF(WEEKDAY(A71+'Fristenstillstand nein'!C$6)=7,(A71+2+'Fristenstillstand nein'!C$6),IF(WEEKDAY(A71+'Fristenstillstand nein'!C$6)=1,(A71+1+'Fristenstillstand nein'!C$6),A71+'Fristenstillstand nein'!C$6))</f>
        <v>40640</v>
      </c>
      <c r="D71" s="1">
        <f>IF(COUNTIF(H$4:I$27,B71)=1,VLOOKUP(B71,H$4:I$27,2)+A71+'Fristenstillstand nein'!C$6,C71)</f>
        <v>40640</v>
      </c>
      <c r="E71">
        <v>8</v>
      </c>
      <c r="L71" t="s">
        <v>2</v>
      </c>
      <c r="M71">
        <v>3</v>
      </c>
      <c r="N71">
        <v>0</v>
      </c>
    </row>
    <row r="72" spans="1:14" ht="15">
      <c r="A72" s="22">
        <f>DATE(YEAR('Fristenstillstand nein'!C$7),3,E72)</f>
        <v>40611</v>
      </c>
      <c r="B72" s="1">
        <f>A72+'Fristenstillstand nein'!C$6</f>
        <v>40641</v>
      </c>
      <c r="C72" s="1">
        <f>IF(WEEKDAY(A72+'Fristenstillstand nein'!C$6)=7,(A72+2+'Fristenstillstand nein'!C$6),IF(WEEKDAY(A72+'Fristenstillstand nein'!C$6)=1,(A72+1+'Fristenstillstand nein'!C$6),A72+'Fristenstillstand nein'!C$6))</f>
        <v>40641</v>
      </c>
      <c r="D72" s="1">
        <f>IF(COUNTIF(H$4:I$27,B72)=1,VLOOKUP(B72,H$4:I$27,2)+A72+'Fristenstillstand nein'!C$6,C72)</f>
        <v>40641</v>
      </c>
      <c r="E72">
        <v>9</v>
      </c>
      <c r="L72" t="s">
        <v>3</v>
      </c>
      <c r="M72">
        <v>4</v>
      </c>
      <c r="N72">
        <v>0</v>
      </c>
    </row>
    <row r="73" spans="1:14" ht="15">
      <c r="A73" s="22">
        <f>DATE(YEAR('Fristenstillstand nein'!C$7),3,E73)</f>
        <v>40612</v>
      </c>
      <c r="B73" s="1">
        <f>A73+'Fristenstillstand nein'!C$6</f>
        <v>40642</v>
      </c>
      <c r="C73" s="1">
        <f>IF(WEEKDAY(A73+'Fristenstillstand nein'!C$6)=7,(A73+2+'Fristenstillstand nein'!C$6),IF(WEEKDAY(A73+'Fristenstillstand nein'!C$6)=1,(A73+1+'Fristenstillstand nein'!C$6),A73+'Fristenstillstand nein'!C$6))</f>
        <v>40644</v>
      </c>
      <c r="D73" s="1">
        <f>IF(COUNTIF(H$4:I$27,B73)=1,VLOOKUP(B73,H$4:I$27,2)+A73+'Fristenstillstand nein'!C$6,C73)</f>
        <v>40644</v>
      </c>
      <c r="E73">
        <v>10</v>
      </c>
      <c r="L73" t="s">
        <v>4</v>
      </c>
      <c r="M73">
        <v>5</v>
      </c>
      <c r="N73">
        <v>0</v>
      </c>
    </row>
    <row r="74" spans="1:14" ht="15">
      <c r="A74" s="22">
        <f>DATE(YEAR('Fristenstillstand nein'!C$7),3,E74)</f>
        <v>40613</v>
      </c>
      <c r="B74" s="1">
        <f>A74+'Fristenstillstand nein'!C$6</f>
        <v>40643</v>
      </c>
      <c r="C74" s="1">
        <f>IF(WEEKDAY(A74+'Fristenstillstand nein'!C$6)=7,(A74+2+'Fristenstillstand nein'!C$6),IF(WEEKDAY(A74+'Fristenstillstand nein'!C$6)=1,(A74+1+'Fristenstillstand nein'!C$6),A74+'Fristenstillstand nein'!C$6))</f>
        <v>40644</v>
      </c>
      <c r="D74" s="1">
        <f>IF(COUNTIF(H$4:I$27,B74)=1,VLOOKUP(B74,H$4:I$27,2)+A74+'Fristenstillstand nein'!C$6,C74)</f>
        <v>40644</v>
      </c>
      <c r="E74">
        <v>11</v>
      </c>
      <c r="L74" t="s">
        <v>5</v>
      </c>
      <c r="M74">
        <v>6</v>
      </c>
      <c r="N74">
        <v>0</v>
      </c>
    </row>
    <row r="75" spans="1:14" ht="15">
      <c r="A75" s="22">
        <f>DATE(YEAR('Fristenstillstand nein'!C$7),3,E75)</f>
        <v>40614</v>
      </c>
      <c r="B75" s="1">
        <f>A75+'Fristenstillstand nein'!C$6</f>
        <v>40644</v>
      </c>
      <c r="C75" s="1">
        <f>IF(WEEKDAY(A75+'Fristenstillstand nein'!C$6)=7,(A75+2+'Fristenstillstand nein'!C$6),IF(WEEKDAY(A75+'Fristenstillstand nein'!C$6)=1,(A75+1+'Fristenstillstand nein'!C$6),A75+'Fristenstillstand nein'!C$6))</f>
        <v>40644</v>
      </c>
      <c r="D75" s="1">
        <f>IF(COUNTIF(H$4:I$27,B75)=1,VLOOKUP(B75,H$4:I$27,2)+A75+'Fristenstillstand nein'!C$6,C75)</f>
        <v>40644</v>
      </c>
      <c r="E75">
        <v>12</v>
      </c>
      <c r="L75" t="s">
        <v>6</v>
      </c>
      <c r="M75">
        <v>7</v>
      </c>
      <c r="N75">
        <v>3</v>
      </c>
    </row>
    <row r="76" spans="1:5" ht="15">
      <c r="A76" s="22">
        <f>DATE(YEAR('Fristenstillstand nein'!C$7),3,E76)</f>
        <v>40615</v>
      </c>
      <c r="B76" s="1">
        <f>A76+'Fristenstillstand nein'!C$6</f>
        <v>40645</v>
      </c>
      <c r="C76" s="1">
        <f>IF(WEEKDAY(A76+'Fristenstillstand nein'!C$6)=7,(A76+2+'Fristenstillstand nein'!C$6),IF(WEEKDAY(A76+'Fristenstillstand nein'!C$6)=1,(A76+1+'Fristenstillstand nein'!C$6),A76+'Fristenstillstand nein'!C$6))</f>
        <v>40645</v>
      </c>
      <c r="D76" s="1">
        <f>IF(COUNTIF(H$4:I$27,B76)=1,VLOOKUP(B76,H$4:I$27,2)+A76+'Fristenstillstand nein'!C$6,C76)</f>
        <v>40645</v>
      </c>
      <c r="E76">
        <v>13</v>
      </c>
    </row>
    <row r="77" spans="1:14" ht="15">
      <c r="A77" s="22">
        <f>DATE(YEAR('Fristenstillstand nein'!C$7),3,E77)</f>
        <v>40616</v>
      </c>
      <c r="B77" s="1">
        <f>A77+'Fristenstillstand nein'!C$6</f>
        <v>40646</v>
      </c>
      <c r="C77" s="1">
        <f>IF(WEEKDAY(A77+'Fristenstillstand nein'!C$6)=7,(A77+2+'Fristenstillstand nein'!C$6),IF(WEEKDAY(A77+'Fristenstillstand nein'!C$6)=1,(A77+1+'Fristenstillstand nein'!C$6),A77+'Fristenstillstand nein'!C$6))</f>
        <v>40646</v>
      </c>
      <c r="D77" s="1">
        <f>IF(COUNTIF(H$4:I$27,B77)=1,VLOOKUP(B77,H$4:I$27,2)+A77+'Fristenstillstand nein'!C$6,C77)</f>
        <v>40646</v>
      </c>
      <c r="E77">
        <v>14</v>
      </c>
      <c r="L77" s="8" t="s">
        <v>38</v>
      </c>
      <c r="N77" t="s">
        <v>11</v>
      </c>
    </row>
    <row r="78" spans="1:14" ht="15">
      <c r="A78" s="22">
        <f>DATE(YEAR('Fristenstillstand nein'!C$7),3,E78)</f>
        <v>40617</v>
      </c>
      <c r="B78" s="1">
        <f>A78+'Fristenstillstand nein'!C$6</f>
        <v>40647</v>
      </c>
      <c r="C78" s="1">
        <f>IF(WEEKDAY(A78+'Fristenstillstand nein'!C$6)=7,(A78+2+'Fristenstillstand nein'!C$6),IF(WEEKDAY(A78+'Fristenstillstand nein'!C$6)=1,(A78+1+'Fristenstillstand nein'!C$6),A78+'Fristenstillstand nein'!C$6))</f>
        <v>40647</v>
      </c>
      <c r="D78" s="1">
        <f>IF(COUNTIF(H$4:I$27,B78)=1,VLOOKUP(B78,H$4:I$27,2)+A78+'Fristenstillstand nein'!C$6,C78)</f>
        <v>40647</v>
      </c>
      <c r="E78">
        <v>15</v>
      </c>
      <c r="L78" t="s">
        <v>0</v>
      </c>
      <c r="M78">
        <v>1</v>
      </c>
      <c r="N78">
        <v>2</v>
      </c>
    </row>
    <row r="79" spans="1:14" ht="15">
      <c r="A79" s="22">
        <f>DATE(YEAR('Fristenstillstand nein'!C$7),3,E79)</f>
        <v>40618</v>
      </c>
      <c r="B79" s="1">
        <f>A79+'Fristenstillstand nein'!C$6</f>
        <v>40648</v>
      </c>
      <c r="C79" s="1">
        <f>IF(WEEKDAY(A79+'Fristenstillstand nein'!C$6)=7,(A79+2+'Fristenstillstand nein'!C$6),IF(WEEKDAY(A79+'Fristenstillstand nein'!C$6)=1,(A79+1+'Fristenstillstand nein'!C$6),A79+'Fristenstillstand nein'!C$6))</f>
        <v>40648</v>
      </c>
      <c r="D79" s="1">
        <f>IF(COUNTIF(H$4:I$27,B79)=1,VLOOKUP(B79,H$4:I$27,2)+A79+'Fristenstillstand nein'!C$6,C79)</f>
        <v>40648</v>
      </c>
      <c r="E79">
        <v>16</v>
      </c>
      <c r="L79" t="s">
        <v>1</v>
      </c>
      <c r="M79">
        <v>2</v>
      </c>
      <c r="N79">
        <v>2</v>
      </c>
    </row>
    <row r="80" spans="1:14" ht="15">
      <c r="A80" s="22">
        <f>DATE(YEAR('Fristenstillstand nein'!C$7),3,E80)</f>
        <v>40619</v>
      </c>
      <c r="B80" s="1">
        <f>A80+'Fristenstillstand nein'!C$6</f>
        <v>40649</v>
      </c>
      <c r="C80" s="1">
        <f>IF(WEEKDAY(A80+'Fristenstillstand nein'!C$6)=7,(A80+2+'Fristenstillstand nein'!C$6),IF(WEEKDAY(A80+'Fristenstillstand nein'!C$6)=1,(A80+1+'Fristenstillstand nein'!C$6),A80+'Fristenstillstand nein'!C$6))</f>
        <v>40651</v>
      </c>
      <c r="D80" s="1">
        <f>IF(COUNTIF(H$4:I$27,B80)=1,VLOOKUP(B80,H$4:I$27,2)+A80+'Fristenstillstand nein'!C$6,C80)</f>
        <v>40651</v>
      </c>
      <c r="E80">
        <v>17</v>
      </c>
      <c r="L80" t="s">
        <v>2</v>
      </c>
      <c r="M80">
        <v>3</v>
      </c>
      <c r="N80">
        <v>2</v>
      </c>
    </row>
    <row r="81" spans="1:14" ht="15">
      <c r="A81" s="22">
        <f>DATE(YEAR('Fristenstillstand nein'!C$7),3,E81)</f>
        <v>40620</v>
      </c>
      <c r="B81" s="1">
        <f>A81+'Fristenstillstand nein'!C$6</f>
        <v>40650</v>
      </c>
      <c r="C81" s="1">
        <f>IF(WEEKDAY(A81+'Fristenstillstand nein'!C$6)=7,(A81+2+'Fristenstillstand nein'!C$6),IF(WEEKDAY(A81+'Fristenstillstand nein'!C$6)=1,(A81+1+'Fristenstillstand nein'!C$6),A81+'Fristenstillstand nein'!C$6))</f>
        <v>40651</v>
      </c>
      <c r="D81" s="1">
        <f>IF(COUNTIF(H$4:I$27,B81)=1,VLOOKUP(B81,H$4:I$27,2)+A81+'Fristenstillstand nein'!C$6,C81)</f>
        <v>40651</v>
      </c>
      <c r="E81">
        <v>18</v>
      </c>
      <c r="L81" t="s">
        <v>3</v>
      </c>
      <c r="M81">
        <v>4</v>
      </c>
      <c r="N81">
        <v>2</v>
      </c>
    </row>
    <row r="82" spans="1:14" ht="15">
      <c r="A82" s="22">
        <f>DATE(YEAR('Fristenstillstand nein'!C$7),3,E82)</f>
        <v>40621</v>
      </c>
      <c r="B82" s="1">
        <f>A82+'Fristenstillstand nein'!C$6</f>
        <v>40651</v>
      </c>
      <c r="C82" s="1">
        <f>IF(WEEKDAY(A82+'Fristenstillstand nein'!C$6)=7,(A82+2+'Fristenstillstand nein'!C$6),IF(WEEKDAY(A82+'Fristenstillstand nein'!C$6)=1,(A82+1+'Fristenstillstand nein'!C$6),A82+'Fristenstillstand nein'!C$6))</f>
        <v>40651</v>
      </c>
      <c r="D82" s="1">
        <f>IF(COUNTIF(H$4:I$27,B82)=1,VLOOKUP(B82,H$4:I$27,2)+A82+'Fristenstillstand nein'!C$6,C82)</f>
        <v>40651</v>
      </c>
      <c r="E82">
        <v>19</v>
      </c>
      <c r="L82" t="s">
        <v>4</v>
      </c>
      <c r="M82">
        <v>5</v>
      </c>
      <c r="N82">
        <v>4</v>
      </c>
    </row>
    <row r="83" spans="1:14" ht="15">
      <c r="A83" s="22">
        <f>DATE(YEAR('Fristenstillstand nein'!C$7),3,E83)</f>
        <v>40622</v>
      </c>
      <c r="B83" s="1">
        <f>A83+'Fristenstillstand nein'!C$6</f>
        <v>40652</v>
      </c>
      <c r="C83" s="1">
        <f>IF(WEEKDAY(A83+'Fristenstillstand nein'!C$6)=7,(A83+2+'Fristenstillstand nein'!C$6),IF(WEEKDAY(A83+'Fristenstillstand nein'!C$6)=1,(A83+1+'Fristenstillstand nein'!C$6),A83+'Fristenstillstand nein'!C$6))</f>
        <v>40652</v>
      </c>
      <c r="D83" s="1">
        <f>IF(COUNTIF(H$4:I$27,B83)=1,VLOOKUP(B83,H$4:I$27,2)+A83+'Fristenstillstand nein'!C$6,C83)</f>
        <v>40652</v>
      </c>
      <c r="E83">
        <v>20</v>
      </c>
      <c r="L83" t="s">
        <v>5</v>
      </c>
      <c r="M83">
        <v>6</v>
      </c>
      <c r="N83">
        <v>3</v>
      </c>
    </row>
    <row r="84" spans="1:14" ht="15">
      <c r="A84" s="22">
        <f>DATE(YEAR('Fristenstillstand nein'!C$7),3,E84)</f>
        <v>40623</v>
      </c>
      <c r="B84" s="1">
        <f>A84+'Fristenstillstand nein'!C$6</f>
        <v>40653</v>
      </c>
      <c r="C84" s="1">
        <f>IF(WEEKDAY(A84+'Fristenstillstand nein'!C$6)=7,(A84+2+'Fristenstillstand nein'!C$6),IF(WEEKDAY(A84+'Fristenstillstand nein'!C$6)=1,(A84+1+'Fristenstillstand nein'!C$6),A84+'Fristenstillstand nein'!C$6))</f>
        <v>40653</v>
      </c>
      <c r="D84" s="1">
        <f>IF(COUNTIF(H$4:I$27,B84)=1,VLOOKUP(B84,H$4:I$27,2)+A84+'Fristenstillstand nein'!C$6,C84)</f>
        <v>40653</v>
      </c>
      <c r="E84">
        <v>21</v>
      </c>
      <c r="L84" t="s">
        <v>6</v>
      </c>
      <c r="M84">
        <v>7</v>
      </c>
      <c r="N84">
        <v>2</v>
      </c>
    </row>
    <row r="85" spans="1:6" ht="15">
      <c r="A85" s="22">
        <f>DATE(YEAR('Fristenstillstand nein'!C$7),3,E85)</f>
        <v>40624</v>
      </c>
      <c r="B85" s="1">
        <f>A85+'Fristenstillstand nein'!C$6</f>
        <v>40654</v>
      </c>
      <c r="C85" s="1">
        <f>IF(WEEKDAY(A85+'Fristenstillstand nein'!C$6)=7,(A85+2+'Fristenstillstand nein'!C$6),IF(WEEKDAY(A85+'Fristenstillstand nein'!C$6)=1,(A85+1+'Fristenstillstand nein'!C$6),A85+'Fristenstillstand nein'!C$6))</f>
        <v>40654</v>
      </c>
      <c r="D85" s="1">
        <f>IF(COUNTIF(H$4:I$27,B85)=1,VLOOKUP(B85,H$4:I$27,2)+A85+'Fristenstillstand nein'!C$6,C85)</f>
        <v>40654</v>
      </c>
      <c r="E85">
        <v>22</v>
      </c>
      <c r="F85" s="1"/>
    </row>
    <row r="86" spans="1:14" ht="15">
      <c r="A86" s="22">
        <f>DATE(YEAR('Fristenstillstand nein'!C$7),3,E86)</f>
        <v>40625</v>
      </c>
      <c r="B86" s="1">
        <f>A86+'Fristenstillstand nein'!C$6</f>
        <v>40655</v>
      </c>
      <c r="C86" s="1">
        <f>IF(WEEKDAY(A86+'Fristenstillstand nein'!C$6)=7,(A86+2+'Fristenstillstand nein'!C$6),IF(WEEKDAY(A86+'Fristenstillstand nein'!C$6)=1,(A86+1+'Fristenstillstand nein'!C$6),A86+'Fristenstillstand nein'!C$6))</f>
        <v>40655</v>
      </c>
      <c r="D86" s="1">
        <f>IF(COUNTIF(H$4:I$27,B86)=1,VLOOKUP(B86,H$4:I$27,2)+A86+'Fristenstillstand nein'!C$6,C86)</f>
        <v>40659</v>
      </c>
      <c r="E86">
        <v>23</v>
      </c>
      <c r="F86" s="1"/>
      <c r="L86" s="8" t="s">
        <v>39</v>
      </c>
      <c r="N86" t="s">
        <v>11</v>
      </c>
    </row>
    <row r="87" spans="1:14" ht="15">
      <c r="A87" s="22">
        <f>DATE(YEAR('Fristenstillstand nein'!C$7),3,E87)</f>
        <v>40626</v>
      </c>
      <c r="B87" s="1">
        <f>A87+'Fristenstillstand nein'!C$6</f>
        <v>40656</v>
      </c>
      <c r="C87" s="1">
        <f>IF(WEEKDAY(A87+'Fristenstillstand nein'!C$6)=7,(A87+2+'Fristenstillstand nein'!C$6),IF(WEEKDAY(A87+'Fristenstillstand nein'!C$6)=1,(A87+1+'Fristenstillstand nein'!C$6),A87+'Fristenstillstand nein'!C$6))</f>
        <v>40658</v>
      </c>
      <c r="D87" s="1">
        <f>IF(COUNTIF(H$4:I$27,B87)=1,VLOOKUP(B87,H$4:I$27,2)+A87+'Fristenstillstand nein'!C$6,C87)</f>
        <v>40659</v>
      </c>
      <c r="E87">
        <v>24</v>
      </c>
      <c r="F87" s="1"/>
      <c r="J87" s="1"/>
      <c r="L87" t="s">
        <v>0</v>
      </c>
      <c r="M87">
        <v>1</v>
      </c>
      <c r="N87">
        <v>1</v>
      </c>
    </row>
    <row r="88" spans="1:14" ht="15">
      <c r="A88" s="22">
        <f>DATE(YEAR('Fristenstillstand nein'!C$7),3,E88)</f>
        <v>40627</v>
      </c>
      <c r="B88" s="1">
        <f>A88+'Fristenstillstand nein'!C$6</f>
        <v>40657</v>
      </c>
      <c r="C88" s="1">
        <f>IF(WEEKDAY(A88+'Fristenstillstand nein'!C$6)=7,(A88+2+'Fristenstillstand nein'!C$6),IF(WEEKDAY(A88+'Fristenstillstand nein'!C$6)=1,(A88+1+'Fristenstillstand nein'!C$6),A88+'Fristenstillstand nein'!C$6))</f>
        <v>40658</v>
      </c>
      <c r="D88" s="1">
        <f>IF(COUNTIF(H$4:I$27,B88)=1,VLOOKUP(B88,H$4:I$27,2)+A88+'Fristenstillstand nein'!C$6,C88)</f>
        <v>40659</v>
      </c>
      <c r="E88">
        <v>25</v>
      </c>
      <c r="F88" s="1"/>
      <c r="J88" s="1"/>
      <c r="L88" t="s">
        <v>1</v>
      </c>
      <c r="M88">
        <v>2</v>
      </c>
      <c r="N88">
        <v>1</v>
      </c>
    </row>
    <row r="89" spans="1:14" ht="15">
      <c r="A89" s="22">
        <f>DATE(YEAR('Fristenstillstand nein'!C$7),3,E89)</f>
        <v>40628</v>
      </c>
      <c r="B89" s="1">
        <f>A89+'Fristenstillstand nein'!C$6</f>
        <v>40658</v>
      </c>
      <c r="C89" s="1">
        <f>IF(WEEKDAY(A89+'Fristenstillstand nein'!C$6)=7,(A89+2+'Fristenstillstand nein'!C$6),IF(WEEKDAY(A89+'Fristenstillstand nein'!C$6)=1,(A89+1+'Fristenstillstand nein'!C$6),A89+'Fristenstillstand nein'!C$6))</f>
        <v>40658</v>
      </c>
      <c r="D89" s="1">
        <f>IF(COUNTIF(H$4:I$27,B89)=1,VLOOKUP(B89,H$4:I$27,2)+A89+'Fristenstillstand nein'!C$6,C89)</f>
        <v>40659</v>
      </c>
      <c r="E89">
        <v>26</v>
      </c>
      <c r="F89" s="1"/>
      <c r="J89" s="6"/>
      <c r="L89" t="s">
        <v>2</v>
      </c>
      <c r="M89">
        <v>3</v>
      </c>
      <c r="N89">
        <v>1</v>
      </c>
    </row>
    <row r="90" spans="1:14" ht="15">
      <c r="A90" s="22">
        <f>DATE(YEAR('Fristenstillstand nein'!C$7),3,E90)</f>
        <v>40629</v>
      </c>
      <c r="B90" s="1">
        <f>A90+'Fristenstillstand nein'!C$6</f>
        <v>40659</v>
      </c>
      <c r="C90" s="1">
        <f>IF(WEEKDAY(A90+'Fristenstillstand nein'!C$6)=7,(A90+2+'Fristenstillstand nein'!C$6),IF(WEEKDAY(A90+'Fristenstillstand nein'!C$6)=1,(A90+1+'Fristenstillstand nein'!C$6),A90+'Fristenstillstand nein'!C$6))</f>
        <v>40659</v>
      </c>
      <c r="D90" s="1">
        <f>IF(COUNTIF(H$4:I$27,B90)=1,VLOOKUP(B90,H$4:I$27,2)+A90+'Fristenstillstand nein'!C$6,C90)</f>
        <v>40659</v>
      </c>
      <c r="E90">
        <v>27</v>
      </c>
      <c r="F90" s="1"/>
      <c r="J90" s="1"/>
      <c r="L90" t="s">
        <v>3</v>
      </c>
      <c r="M90">
        <v>4</v>
      </c>
      <c r="N90">
        <v>1</v>
      </c>
    </row>
    <row r="91" spans="1:14" ht="15">
      <c r="A91" s="22">
        <f>DATE(YEAR('Fristenstillstand nein'!C$7),3,E91)</f>
        <v>40630</v>
      </c>
      <c r="B91" s="1">
        <f>A91+'Fristenstillstand nein'!C$6</f>
        <v>40660</v>
      </c>
      <c r="C91" s="1">
        <f>IF(WEEKDAY(A91+'Fristenstillstand nein'!C$6)=7,(A91+2+'Fristenstillstand nein'!C$6),IF(WEEKDAY(A91+'Fristenstillstand nein'!C$6)=1,(A91+1+'Fristenstillstand nein'!C$6),A91+'Fristenstillstand nein'!C$6))</f>
        <v>40660</v>
      </c>
      <c r="D91" s="1">
        <f>IF(COUNTIF(H$4:I$27,B91)=1,VLOOKUP(B91,H$4:I$27,2)+A91+'Fristenstillstand nein'!C$6,C91)</f>
        <v>40660</v>
      </c>
      <c r="E91">
        <v>28</v>
      </c>
      <c r="F91" s="1"/>
      <c r="J91" s="1"/>
      <c r="L91" t="s">
        <v>4</v>
      </c>
      <c r="M91">
        <v>5</v>
      </c>
      <c r="N91">
        <v>1</v>
      </c>
    </row>
    <row r="92" spans="1:14" ht="15">
      <c r="A92" s="22">
        <f>DATE(YEAR('Fristenstillstand nein'!C$7),3,E92)</f>
        <v>40631</v>
      </c>
      <c r="B92" s="1">
        <f>A92+'Fristenstillstand nein'!C$6</f>
        <v>40661</v>
      </c>
      <c r="C92" s="1">
        <f>IF(WEEKDAY(A92+'Fristenstillstand nein'!C$6)=7,(A92+2+'Fristenstillstand nein'!C$6),IF(WEEKDAY(A92+'Fristenstillstand nein'!C$6)=1,(A92+1+'Fristenstillstand nein'!C$6),A92+'Fristenstillstand nein'!C$6))</f>
        <v>40661</v>
      </c>
      <c r="D92" s="1">
        <f>IF(COUNTIF(H$4:I$27,B92)=1,VLOOKUP(B92,H$4:I$27,2)+A92+'Fristenstillstand nein'!C$6,C92)</f>
        <v>40661</v>
      </c>
      <c r="E92">
        <v>29</v>
      </c>
      <c r="F92" s="1"/>
      <c r="L92" t="s">
        <v>5</v>
      </c>
      <c r="M92">
        <v>6</v>
      </c>
      <c r="N92">
        <v>3</v>
      </c>
    </row>
    <row r="93" spans="1:14" ht="15">
      <c r="A93" s="22">
        <f>DATE(YEAR('Fristenstillstand nein'!C$7),3,E93)</f>
        <v>40632</v>
      </c>
      <c r="B93" s="1">
        <f>A93+'Fristenstillstand nein'!C$6</f>
        <v>40662</v>
      </c>
      <c r="C93" s="1">
        <f>IF(WEEKDAY(A93+'Fristenstillstand nein'!C$6)=7,(A93+2+'Fristenstillstand nein'!C$6),IF(WEEKDAY(A93+'Fristenstillstand nein'!C$6)=1,(A93+1+'Fristenstillstand nein'!C$6),A93+'Fristenstillstand nein'!C$6))</f>
        <v>40662</v>
      </c>
      <c r="D93" s="1">
        <f>IF(COUNTIF(H$4:I$27,B93)=1,VLOOKUP(B93,H$4:I$27,2)+A93+'Fristenstillstand nein'!C$6,C93)</f>
        <v>40662</v>
      </c>
      <c r="E93">
        <v>30</v>
      </c>
      <c r="F93" s="1"/>
      <c r="L93" t="s">
        <v>6</v>
      </c>
      <c r="M93">
        <v>7</v>
      </c>
      <c r="N93">
        <v>2</v>
      </c>
    </row>
    <row r="94" spans="1:6" ht="15">
      <c r="A94" s="22">
        <f>DATE(YEAR('Fristenstillstand nein'!C$7),3,E94)</f>
        <v>40633</v>
      </c>
      <c r="B94" s="1">
        <f>A94+'Fristenstillstand nein'!C$6</f>
        <v>40663</v>
      </c>
      <c r="C94" s="1">
        <f>IF(WEEKDAY(A94+'Fristenstillstand nein'!C$6)=7,(A94+2+'Fristenstillstand nein'!C$6),IF(WEEKDAY(A94+'Fristenstillstand nein'!C$6)=1,(A94+1+'Fristenstillstand nein'!C$6),A94+'Fristenstillstand nein'!C$6))</f>
        <v>40665</v>
      </c>
      <c r="D94" s="1">
        <f>IF(COUNTIF(H$4:I$27,B94)=1,VLOOKUP(B94,H$4:I$27,2)+A94+'Fristenstillstand nein'!C$6,C94)</f>
        <v>40665</v>
      </c>
      <c r="E94">
        <v>31</v>
      </c>
      <c r="F94" s="1"/>
    </row>
    <row r="95" spans="1:6" ht="15">
      <c r="A95" s="22">
        <f>DATE(YEAR('Fristenstillstand nein'!C$7),4,E95)</f>
        <v>40634</v>
      </c>
      <c r="B95" s="1">
        <f>A95+'Fristenstillstand nein'!C$6</f>
        <v>40664</v>
      </c>
      <c r="C95" s="1">
        <f>IF(WEEKDAY(A95+'Fristenstillstand nein'!C$6)=7,(A95+2+'Fristenstillstand nein'!C$6),IF(WEEKDAY(A95+'Fristenstillstand nein'!C$6)=1,(A95+1+'Fristenstillstand nein'!C$6),A95+'Fristenstillstand nein'!C$6))</f>
        <v>40665</v>
      </c>
      <c r="D95" s="1">
        <f>IF(COUNTIF(H$4:I$27,B95)=1,VLOOKUP(B95,H$4:I$27,2)+A95+'Fristenstillstand nein'!C$6,C95)</f>
        <v>40665</v>
      </c>
      <c r="E95">
        <v>1</v>
      </c>
      <c r="F95" s="1"/>
    </row>
    <row r="96" spans="1:6" ht="15">
      <c r="A96" s="22">
        <f>DATE(YEAR('Fristenstillstand nein'!C$7),4,E96)</f>
        <v>40635</v>
      </c>
      <c r="B96" s="1">
        <f>A96+'Fristenstillstand nein'!C$6</f>
        <v>40665</v>
      </c>
      <c r="C96" s="1">
        <f>IF(WEEKDAY(A96+'Fristenstillstand nein'!C$6)=7,(A96+2+'Fristenstillstand nein'!C$6),IF(WEEKDAY(A96+'Fristenstillstand nein'!C$6)=1,(A96+1+'Fristenstillstand nein'!C$6),A96+'Fristenstillstand nein'!C$6))</f>
        <v>40665</v>
      </c>
      <c r="D96" s="1">
        <f>IF(COUNTIF(H$4:I$27,B96)=1,VLOOKUP(B96,H$4:I$27,2)+A96+'Fristenstillstand nein'!C$6,C96)</f>
        <v>40665</v>
      </c>
      <c r="E96">
        <v>2</v>
      </c>
      <c r="F96" s="1"/>
    </row>
    <row r="97" spans="1:6" ht="15">
      <c r="A97" s="22">
        <f>DATE(YEAR('Fristenstillstand nein'!C$7),4,E97)</f>
        <v>40636</v>
      </c>
      <c r="B97" s="1">
        <f>A97+'Fristenstillstand nein'!C$6</f>
        <v>40666</v>
      </c>
      <c r="C97" s="1">
        <f>IF(WEEKDAY(A97+'Fristenstillstand nein'!C$6)=7,(A97+2+'Fristenstillstand nein'!C$6),IF(WEEKDAY(A97+'Fristenstillstand nein'!C$6)=1,(A97+1+'Fristenstillstand nein'!C$6),A97+'Fristenstillstand nein'!C$6))</f>
        <v>40666</v>
      </c>
      <c r="D97" s="1">
        <f>IF(COUNTIF(H$4:I$27,B97)=1,VLOOKUP(B97,H$4:I$27,2)+A97+'Fristenstillstand nein'!C$6,C97)</f>
        <v>40666</v>
      </c>
      <c r="E97">
        <v>3</v>
      </c>
      <c r="F97" s="1"/>
    </row>
    <row r="98" spans="1:6" ht="15">
      <c r="A98" s="22">
        <f>DATE(YEAR('Fristenstillstand nein'!C$7),4,E98)</f>
        <v>40637</v>
      </c>
      <c r="B98" s="1">
        <f>A98+'Fristenstillstand nein'!C$6</f>
        <v>40667</v>
      </c>
      <c r="C98" s="1">
        <f>IF(WEEKDAY(A98+'Fristenstillstand nein'!C$6)=7,(A98+2+'Fristenstillstand nein'!C$6),IF(WEEKDAY(A98+'Fristenstillstand nein'!C$6)=1,(A98+1+'Fristenstillstand nein'!C$6),A98+'Fristenstillstand nein'!C$6))</f>
        <v>40667</v>
      </c>
      <c r="D98" s="1">
        <f>IF(COUNTIF(H$4:I$27,B98)=1,VLOOKUP(B98,H$4:I$27,2)+A98+'Fristenstillstand nein'!C$6,C98)</f>
        <v>40667</v>
      </c>
      <c r="E98">
        <v>4</v>
      </c>
      <c r="F98" s="1"/>
    </row>
    <row r="99" spans="1:6" ht="15">
      <c r="A99" s="22">
        <f>DATE(YEAR('Fristenstillstand nein'!C$7),4,E99)</f>
        <v>40638</v>
      </c>
      <c r="B99" s="1">
        <f>A99+'Fristenstillstand nein'!C$6</f>
        <v>40668</v>
      </c>
      <c r="C99" s="1">
        <f>IF(WEEKDAY(A99+'Fristenstillstand nein'!C$6)=7,(A99+2+'Fristenstillstand nein'!C$6),IF(WEEKDAY(A99+'Fristenstillstand nein'!C$6)=1,(A99+1+'Fristenstillstand nein'!C$6),A99+'Fristenstillstand nein'!C$6))</f>
        <v>40668</v>
      </c>
      <c r="D99" s="1">
        <f>IF(COUNTIF(H$4:I$27,B99)=1,VLOOKUP(B99,H$4:I$27,2)+A99+'Fristenstillstand nein'!C$6,C99)</f>
        <v>40668</v>
      </c>
      <c r="E99">
        <v>5</v>
      </c>
      <c r="F99" s="1"/>
    </row>
    <row r="100" spans="1:6" ht="15">
      <c r="A100" s="22">
        <f>DATE(YEAR('Fristenstillstand nein'!C$7),4,E100)</f>
        <v>40639</v>
      </c>
      <c r="B100" s="1">
        <f>A100+'Fristenstillstand nein'!C$6</f>
        <v>40669</v>
      </c>
      <c r="C100" s="1">
        <f>IF(WEEKDAY(A100+'Fristenstillstand nein'!C$6)=7,(A100+2+'Fristenstillstand nein'!C$6),IF(WEEKDAY(A100+'Fristenstillstand nein'!C$6)=1,(A100+1+'Fristenstillstand nein'!C$6),A100+'Fristenstillstand nein'!C$6))</f>
        <v>40669</v>
      </c>
      <c r="D100" s="1">
        <f>IF(COUNTIF(H$4:I$27,B100)=1,VLOOKUP(B100,H$4:I$27,2)+A100+'Fristenstillstand nein'!C$6,C100)</f>
        <v>40669</v>
      </c>
      <c r="E100">
        <v>6</v>
      </c>
      <c r="F100" s="1"/>
    </row>
    <row r="101" spans="1:6" ht="15">
      <c r="A101" s="22">
        <f>DATE(YEAR('Fristenstillstand nein'!C$7),4,E101)</f>
        <v>40640</v>
      </c>
      <c r="B101" s="1">
        <f>A101+'Fristenstillstand nein'!C$6</f>
        <v>40670</v>
      </c>
      <c r="C101" s="1">
        <f>IF(WEEKDAY(A101+'Fristenstillstand nein'!C$6)=7,(A101+2+'Fristenstillstand nein'!C$6),IF(WEEKDAY(A101+'Fristenstillstand nein'!C$6)=1,(A101+1+'Fristenstillstand nein'!C$6),A101+'Fristenstillstand nein'!C$6))</f>
        <v>40672</v>
      </c>
      <c r="D101" s="1">
        <f>IF(COUNTIF(H$4:I$27,B101)=1,VLOOKUP(B101,H$4:I$27,2)+A101+'Fristenstillstand nein'!C$6,C101)</f>
        <v>40672</v>
      </c>
      <c r="E101">
        <v>7</v>
      </c>
      <c r="F101" s="1"/>
    </row>
    <row r="102" spans="1:6" ht="15">
      <c r="A102" s="22">
        <f>DATE(YEAR('Fristenstillstand nein'!C$7),4,E102)</f>
        <v>40641</v>
      </c>
      <c r="B102" s="1">
        <f>A102+'Fristenstillstand nein'!C$6</f>
        <v>40671</v>
      </c>
      <c r="C102" s="1">
        <f>IF(WEEKDAY(A102+'Fristenstillstand nein'!C$6)=7,(A102+2+'Fristenstillstand nein'!C$6),IF(WEEKDAY(A102+'Fristenstillstand nein'!C$6)=1,(A102+1+'Fristenstillstand nein'!C$6),A102+'Fristenstillstand nein'!C$6))</f>
        <v>40672</v>
      </c>
      <c r="D102" s="1">
        <f>IF(COUNTIF(H$4:I$27,B102)=1,VLOOKUP(B102,H$4:I$27,2)+A102+'Fristenstillstand nein'!C$6,C102)</f>
        <v>40672</v>
      </c>
      <c r="E102">
        <v>8</v>
      </c>
      <c r="F102" s="1"/>
    </row>
    <row r="103" spans="1:6" ht="15">
      <c r="A103" s="22">
        <f>DATE(YEAR('Fristenstillstand nein'!C$7),4,E103)</f>
        <v>40642</v>
      </c>
      <c r="B103" s="1">
        <f>A103+'Fristenstillstand nein'!C$6</f>
        <v>40672</v>
      </c>
      <c r="C103" s="1">
        <f>IF(WEEKDAY(A103+'Fristenstillstand nein'!C$6)=7,(A103+2+'Fristenstillstand nein'!C$6),IF(WEEKDAY(A103+'Fristenstillstand nein'!C$6)=1,(A103+1+'Fristenstillstand nein'!C$6),A103+'Fristenstillstand nein'!C$6))</f>
        <v>40672</v>
      </c>
      <c r="D103" s="1">
        <f>IF(COUNTIF(H$4:I$27,B103)=1,VLOOKUP(B103,H$4:I$27,2)+A103+'Fristenstillstand nein'!C$6,C103)</f>
        <v>40672</v>
      </c>
      <c r="E103">
        <v>9</v>
      </c>
      <c r="F103" s="1"/>
    </row>
    <row r="104" spans="1:6" ht="15">
      <c r="A104" s="22">
        <f>DATE(YEAR('Fristenstillstand nein'!C$7),4,E104)</f>
        <v>40643</v>
      </c>
      <c r="B104" s="1">
        <f>A104+'Fristenstillstand nein'!C$6</f>
        <v>40673</v>
      </c>
      <c r="C104" s="1">
        <f>IF(WEEKDAY(A104+'Fristenstillstand nein'!C$6)=7,(A104+2+'Fristenstillstand nein'!C$6),IF(WEEKDAY(A104+'Fristenstillstand nein'!C$6)=1,(A104+1+'Fristenstillstand nein'!C$6),A104+'Fristenstillstand nein'!C$6))</f>
        <v>40673</v>
      </c>
      <c r="D104" s="1">
        <f>IF(COUNTIF(H$4:I$27,B104)=1,VLOOKUP(B104,H$4:I$27,2)+A104+'Fristenstillstand nein'!C$6,C104)</f>
        <v>40673</v>
      </c>
      <c r="E104">
        <v>10</v>
      </c>
      <c r="F104" s="1"/>
    </row>
    <row r="105" spans="1:6" ht="15">
      <c r="A105" s="22">
        <f>DATE(YEAR('Fristenstillstand nein'!C$7),4,E105)</f>
        <v>40644</v>
      </c>
      <c r="B105" s="1">
        <f>A105+'Fristenstillstand nein'!C$6</f>
        <v>40674</v>
      </c>
      <c r="C105" s="1">
        <f>IF(WEEKDAY(A105+'Fristenstillstand nein'!C$6)=7,(A105+2+'Fristenstillstand nein'!C$6),IF(WEEKDAY(A105+'Fristenstillstand nein'!C$6)=1,(A105+1+'Fristenstillstand nein'!C$6),A105+'Fristenstillstand nein'!C$6))</f>
        <v>40674</v>
      </c>
      <c r="D105" s="1">
        <f>IF(COUNTIF(H$4:I$27,B105)=1,VLOOKUP(B105,H$4:I$27,2)+A105+'Fristenstillstand nein'!C$6,C105)</f>
        <v>40674</v>
      </c>
      <c r="E105">
        <v>11</v>
      </c>
      <c r="F105" s="1"/>
    </row>
    <row r="106" spans="1:6" ht="15">
      <c r="A106" s="22">
        <f>DATE(YEAR('Fristenstillstand nein'!C$7),4,E106)</f>
        <v>40645</v>
      </c>
      <c r="B106" s="1">
        <f>A106+'Fristenstillstand nein'!C$6</f>
        <v>40675</v>
      </c>
      <c r="C106" s="1">
        <f>IF(WEEKDAY(A106+'Fristenstillstand nein'!C$6)=7,(A106+2+'Fristenstillstand nein'!C$6),IF(WEEKDAY(A106+'Fristenstillstand nein'!C$6)=1,(A106+1+'Fristenstillstand nein'!C$6),A106+'Fristenstillstand nein'!C$6))</f>
        <v>40675</v>
      </c>
      <c r="D106" s="1">
        <f>IF(COUNTIF(H$4:I$27,B106)=1,VLOOKUP(B106,H$4:I$27,2)+A106+'Fristenstillstand nein'!C$6,C106)</f>
        <v>40675</v>
      </c>
      <c r="E106">
        <v>12</v>
      </c>
      <c r="F106" s="1"/>
    </row>
    <row r="107" spans="1:6" ht="15">
      <c r="A107" s="22">
        <f>DATE(YEAR('Fristenstillstand nein'!C$7),4,E107)</f>
        <v>40646</v>
      </c>
      <c r="B107" s="1">
        <f>A107+'Fristenstillstand nein'!C$6</f>
        <v>40676</v>
      </c>
      <c r="C107" s="1">
        <f>IF(WEEKDAY(A107+'Fristenstillstand nein'!C$6)=7,(A107+2+'Fristenstillstand nein'!C$6),IF(WEEKDAY(A107+'Fristenstillstand nein'!C$6)=1,(A107+1+'Fristenstillstand nein'!C$6),A107+'Fristenstillstand nein'!C$6))</f>
        <v>40676</v>
      </c>
      <c r="D107" s="1">
        <f>IF(COUNTIF(H$4:I$27,B107)=1,VLOOKUP(B107,H$4:I$27,2)+A107+'Fristenstillstand nein'!C$6,C107)</f>
        <v>40676</v>
      </c>
      <c r="E107">
        <v>13</v>
      </c>
      <c r="F107" s="1"/>
    </row>
    <row r="108" spans="1:6" ht="15">
      <c r="A108" s="22">
        <f>DATE(YEAR('Fristenstillstand nein'!C$7),4,E108)</f>
        <v>40647</v>
      </c>
      <c r="B108" s="1">
        <f>A108+'Fristenstillstand nein'!C$6</f>
        <v>40677</v>
      </c>
      <c r="C108" s="1">
        <f>IF(WEEKDAY(A108+'Fristenstillstand nein'!C$6)=7,(A108+2+'Fristenstillstand nein'!C$6),IF(WEEKDAY(A108+'Fristenstillstand nein'!C$6)=1,(A108+1+'Fristenstillstand nein'!C$6),A108+'Fristenstillstand nein'!C$6))</f>
        <v>40679</v>
      </c>
      <c r="D108" s="1">
        <f>IF(COUNTIF(H$4:I$27,B108)=1,VLOOKUP(B108,H$4:I$27,2)+A108+'Fristenstillstand nein'!C$6,C108)</f>
        <v>40679</v>
      </c>
      <c r="E108">
        <v>14</v>
      </c>
      <c r="F108" s="1"/>
    </row>
    <row r="109" spans="1:6" ht="15">
      <c r="A109" s="22">
        <f>DATE(YEAR('Fristenstillstand nein'!C$7),4,E109)</f>
        <v>40648</v>
      </c>
      <c r="B109" s="1">
        <f>A109+'Fristenstillstand nein'!C$6</f>
        <v>40678</v>
      </c>
      <c r="C109" s="1">
        <f>IF(WEEKDAY(A109+'Fristenstillstand nein'!C$6)=7,(A109+2+'Fristenstillstand nein'!C$6),IF(WEEKDAY(A109+'Fristenstillstand nein'!C$6)=1,(A109+1+'Fristenstillstand nein'!C$6),A109+'Fristenstillstand nein'!C$6))</f>
        <v>40679</v>
      </c>
      <c r="D109" s="1">
        <f>IF(COUNTIF(H$4:I$27,B109)=1,VLOOKUP(B109,H$4:I$27,2)+A109+'Fristenstillstand nein'!C$6,C109)</f>
        <v>40679</v>
      </c>
      <c r="E109">
        <v>15</v>
      </c>
      <c r="F109" s="1"/>
    </row>
    <row r="110" spans="1:6" ht="15">
      <c r="A110" s="22">
        <f>DATE(YEAR('Fristenstillstand nein'!C$7),4,E110)</f>
        <v>40649</v>
      </c>
      <c r="B110" s="1">
        <f>A110+'Fristenstillstand nein'!C$6</f>
        <v>40679</v>
      </c>
      <c r="C110" s="1">
        <f>IF(WEEKDAY(A110+'Fristenstillstand nein'!C$6)=7,(A110+2+'Fristenstillstand nein'!C$6),IF(WEEKDAY(A110+'Fristenstillstand nein'!C$6)=1,(A110+1+'Fristenstillstand nein'!C$6),A110+'Fristenstillstand nein'!C$6))</f>
        <v>40679</v>
      </c>
      <c r="D110" s="1">
        <f>IF(COUNTIF(H$4:I$27,B110)=1,VLOOKUP(B110,H$4:I$27,2)+A110+'Fristenstillstand nein'!C$6,C110)</f>
        <v>40679</v>
      </c>
      <c r="E110">
        <v>16</v>
      </c>
      <c r="F110" s="1"/>
    </row>
    <row r="111" spans="1:6" ht="15">
      <c r="A111" s="22">
        <f>DATE(YEAR('Fristenstillstand nein'!C$7),4,E111)</f>
        <v>40650</v>
      </c>
      <c r="B111" s="1">
        <f>A111+'Fristenstillstand nein'!C$6</f>
        <v>40680</v>
      </c>
      <c r="C111" s="1">
        <f>IF(WEEKDAY(A111+'Fristenstillstand nein'!C$6)=7,(A111+2+'Fristenstillstand nein'!C$6),IF(WEEKDAY(A111+'Fristenstillstand nein'!C$6)=1,(A111+1+'Fristenstillstand nein'!C$6),A111+'Fristenstillstand nein'!C$6))</f>
        <v>40680</v>
      </c>
      <c r="D111" s="1">
        <f>IF(COUNTIF(H$4:I$27,B111)=1,VLOOKUP(B111,H$4:I$27,2)+A111+'Fristenstillstand nein'!C$6,C111)</f>
        <v>40680</v>
      </c>
      <c r="E111">
        <v>17</v>
      </c>
      <c r="F111" s="1"/>
    </row>
    <row r="112" spans="1:6" ht="15">
      <c r="A112" s="22">
        <f>DATE(YEAR('Fristenstillstand nein'!C$7),4,E112)</f>
        <v>40651</v>
      </c>
      <c r="B112" s="1">
        <f>A112+'Fristenstillstand nein'!C$6</f>
        <v>40681</v>
      </c>
      <c r="C112" s="1">
        <f>IF(WEEKDAY(A112+'Fristenstillstand nein'!C$6)=7,(A112+2+'Fristenstillstand nein'!C$6),IF(WEEKDAY(A112+'Fristenstillstand nein'!C$6)=1,(A112+1+'Fristenstillstand nein'!C$6),A112+'Fristenstillstand nein'!C$6))</f>
        <v>40681</v>
      </c>
      <c r="D112" s="1">
        <f>IF(COUNTIF(H$4:I$27,B112)=1,VLOOKUP(B112,H$4:I$27,2)+A112+'Fristenstillstand nein'!C$6,C112)</f>
        <v>40681</v>
      </c>
      <c r="E112">
        <v>18</v>
      </c>
      <c r="F112" s="1"/>
    </row>
    <row r="113" spans="1:6" ht="15">
      <c r="A113" s="22">
        <f>DATE(YEAR('Fristenstillstand nein'!C$7),4,E113)</f>
        <v>40652</v>
      </c>
      <c r="B113" s="1">
        <f>A113+'Fristenstillstand nein'!C$6</f>
        <v>40682</v>
      </c>
      <c r="C113" s="1">
        <f>IF(WEEKDAY(A113+'Fristenstillstand nein'!C$6)=7,(A113+2+'Fristenstillstand nein'!C$6),IF(WEEKDAY(A113+'Fristenstillstand nein'!C$6)=1,(A113+1+'Fristenstillstand nein'!C$6),A113+'Fristenstillstand nein'!C$6))</f>
        <v>40682</v>
      </c>
      <c r="D113" s="1">
        <f>IF(COUNTIF(H$4:I$27,B113)=1,VLOOKUP(B113,H$4:I$27,2)+A113+'Fristenstillstand nein'!C$6,C113)</f>
        <v>40682</v>
      </c>
      <c r="E113">
        <v>19</v>
      </c>
      <c r="F113" s="1"/>
    </row>
    <row r="114" spans="1:6" ht="15">
      <c r="A114" s="22">
        <f>DATE(YEAR('Fristenstillstand nein'!C$7),4,E114)</f>
        <v>40653</v>
      </c>
      <c r="B114" s="1">
        <f>A114+'Fristenstillstand nein'!C$6</f>
        <v>40683</v>
      </c>
      <c r="C114" s="1">
        <f>IF(WEEKDAY(A114+'Fristenstillstand nein'!C$6)=7,(A114+2+'Fristenstillstand nein'!C$6),IF(WEEKDAY(A114+'Fristenstillstand nein'!C$6)=1,(A114+1+'Fristenstillstand nein'!C$6),A114+'Fristenstillstand nein'!C$6))</f>
        <v>40683</v>
      </c>
      <c r="D114" s="1">
        <f>IF(COUNTIF(H$4:I$27,B114)=1,VLOOKUP(B114,H$4:I$27,2)+A114+'Fristenstillstand nein'!C$6,C114)</f>
        <v>40683</v>
      </c>
      <c r="E114">
        <v>20</v>
      </c>
      <c r="F114" s="1"/>
    </row>
    <row r="115" spans="1:6" ht="15">
      <c r="A115" s="22">
        <f>DATE(YEAR('Fristenstillstand nein'!C$7),4,E115)</f>
        <v>40654</v>
      </c>
      <c r="B115" s="1">
        <f>A115+'Fristenstillstand nein'!C$6</f>
        <v>40684</v>
      </c>
      <c r="C115" s="1">
        <f>IF(WEEKDAY(A115+'Fristenstillstand nein'!C$6)=7,(A115+2+'Fristenstillstand nein'!C$6),IF(WEEKDAY(A115+'Fristenstillstand nein'!C$6)=1,(A115+1+'Fristenstillstand nein'!C$6),A115+'Fristenstillstand nein'!C$6))</f>
        <v>40686</v>
      </c>
      <c r="D115" s="1">
        <f>IF(COUNTIF(H$4:I$27,B115)=1,VLOOKUP(B115,H$4:I$27,2)+A115+'Fristenstillstand nein'!C$6,C115)</f>
        <v>40686</v>
      </c>
      <c r="E115">
        <v>21</v>
      </c>
      <c r="F115" s="1"/>
    </row>
    <row r="116" spans="1:6" ht="15">
      <c r="A116" s="22">
        <f>DATE(YEAR('Fristenstillstand nein'!C$7),4,E116)</f>
        <v>40655</v>
      </c>
      <c r="B116" s="1">
        <f>A116+'Fristenstillstand nein'!C$6</f>
        <v>40685</v>
      </c>
      <c r="C116" s="1">
        <f>IF(WEEKDAY(A116+'Fristenstillstand nein'!C$6)=7,(A116+2+'Fristenstillstand nein'!C$6),IF(WEEKDAY(A116+'Fristenstillstand nein'!C$6)=1,(A116+1+'Fristenstillstand nein'!C$6),A116+'Fristenstillstand nein'!C$6))</f>
        <v>40686</v>
      </c>
      <c r="D116" s="1">
        <f>IF(COUNTIF(H$4:I$27,B116)=1,VLOOKUP(B116,H$4:I$27,2)+A116+'Fristenstillstand nein'!C$6,C116)</f>
        <v>40686</v>
      </c>
      <c r="E116">
        <v>22</v>
      </c>
      <c r="F116" s="1"/>
    </row>
    <row r="117" spans="1:6" ht="15">
      <c r="A117" s="22">
        <f>DATE(YEAR('Fristenstillstand nein'!C$7),4,E117)</f>
        <v>40656</v>
      </c>
      <c r="B117" s="1">
        <f>A117+'Fristenstillstand nein'!C$6</f>
        <v>40686</v>
      </c>
      <c r="C117" s="1">
        <f>IF(WEEKDAY(A117+'Fristenstillstand nein'!C$6)=7,(A117+2+'Fristenstillstand nein'!C$6),IF(WEEKDAY(A117+'Fristenstillstand nein'!C$6)=1,(A117+1+'Fristenstillstand nein'!C$6),A117+'Fristenstillstand nein'!C$6))</f>
        <v>40686</v>
      </c>
      <c r="D117" s="1">
        <f>IF(COUNTIF(H$4:I$27,B117)=1,VLOOKUP(B117,H$4:I$27,2)+A117+'Fristenstillstand nein'!C$6,C117)</f>
        <v>40686</v>
      </c>
      <c r="E117">
        <v>23</v>
      </c>
      <c r="F117" s="1"/>
    </row>
    <row r="118" spans="1:6" ht="15">
      <c r="A118" s="22">
        <f>DATE(YEAR('Fristenstillstand nein'!C$7),4,E118)</f>
        <v>40657</v>
      </c>
      <c r="B118" s="1">
        <f>A118+'Fristenstillstand nein'!C$6</f>
        <v>40687</v>
      </c>
      <c r="C118" s="1">
        <f>IF(WEEKDAY(A118+'Fristenstillstand nein'!C$6)=7,(A118+2+'Fristenstillstand nein'!C$6),IF(WEEKDAY(A118+'Fristenstillstand nein'!C$6)=1,(A118+1+'Fristenstillstand nein'!C$6),A118+'Fristenstillstand nein'!C$6))</f>
        <v>40687</v>
      </c>
      <c r="D118" s="1">
        <f>IF(COUNTIF(H$4:I$27,B118)=1,VLOOKUP(B118,H$4:I$27,2)+A118+'Fristenstillstand nein'!C$6,C118)</f>
        <v>40687</v>
      </c>
      <c r="E118">
        <v>24</v>
      </c>
      <c r="F118" s="1"/>
    </row>
    <row r="119" spans="1:6" ht="15">
      <c r="A119" s="22">
        <f>DATE(YEAR('Fristenstillstand nein'!C$7),4,E119)</f>
        <v>40658</v>
      </c>
      <c r="B119" s="1">
        <f>A119+'Fristenstillstand nein'!C$6</f>
        <v>40688</v>
      </c>
      <c r="C119" s="1">
        <f>IF(WEEKDAY(A119+'Fristenstillstand nein'!C$6)=7,(A119+2+'Fristenstillstand nein'!C$6),IF(WEEKDAY(A119+'Fristenstillstand nein'!C$6)=1,(A119+1+'Fristenstillstand nein'!C$6),A119+'Fristenstillstand nein'!C$6))</f>
        <v>40688</v>
      </c>
      <c r="D119" s="1">
        <f>IF(COUNTIF(H$4:I$27,B119)=1,VLOOKUP(B119,H$4:I$27,2)+A119+'Fristenstillstand nein'!C$6,C119)</f>
        <v>40688</v>
      </c>
      <c r="E119">
        <v>25</v>
      </c>
      <c r="F119" s="1"/>
    </row>
    <row r="120" spans="1:6" ht="15">
      <c r="A120" s="22">
        <f>DATE(YEAR('Fristenstillstand nein'!C$7),4,E120)</f>
        <v>40659</v>
      </c>
      <c r="B120" s="1">
        <f>A120+'Fristenstillstand nein'!C$6</f>
        <v>40689</v>
      </c>
      <c r="C120" s="1">
        <f>IF(WEEKDAY(A120+'Fristenstillstand nein'!C$6)=7,(A120+2+'Fristenstillstand nein'!C$6),IF(WEEKDAY(A120+'Fristenstillstand nein'!C$6)=1,(A120+1+'Fristenstillstand nein'!C$6),A120+'Fristenstillstand nein'!C$6))</f>
        <v>40689</v>
      </c>
      <c r="D120" s="1">
        <f>IF(COUNTIF(H$4:I$27,B120)=1,VLOOKUP(B120,H$4:I$27,2)+A120+'Fristenstillstand nein'!C$6,C120)</f>
        <v>40689</v>
      </c>
      <c r="E120">
        <v>26</v>
      </c>
      <c r="F120" s="1"/>
    </row>
    <row r="121" spans="1:6" ht="15">
      <c r="A121" s="22">
        <f>DATE(YEAR('Fristenstillstand nein'!C$7),4,E121)</f>
        <v>40660</v>
      </c>
      <c r="B121" s="1">
        <f>A121+'Fristenstillstand nein'!C$6</f>
        <v>40690</v>
      </c>
      <c r="C121" s="1">
        <f>IF(WEEKDAY(A121+'Fristenstillstand nein'!C$6)=7,(A121+2+'Fristenstillstand nein'!C$6),IF(WEEKDAY(A121+'Fristenstillstand nein'!C$6)=1,(A121+1+'Fristenstillstand nein'!C$6),A121+'Fristenstillstand nein'!C$6))</f>
        <v>40690</v>
      </c>
      <c r="D121" s="1">
        <f>IF(COUNTIF(H$4:I$27,B121)=1,VLOOKUP(B121,H$4:I$27,2)+A121+'Fristenstillstand nein'!C$6,C121)</f>
        <v>40690</v>
      </c>
      <c r="E121">
        <v>27</v>
      </c>
      <c r="F121" s="1"/>
    </row>
    <row r="122" spans="1:6" ht="15">
      <c r="A122" s="22">
        <f>DATE(YEAR('Fristenstillstand nein'!C$7),4,E122)</f>
        <v>40661</v>
      </c>
      <c r="B122" s="1">
        <f>A122+'Fristenstillstand nein'!C$6</f>
        <v>40691</v>
      </c>
      <c r="C122" s="1">
        <f>IF(WEEKDAY(A122+'Fristenstillstand nein'!C$6)=7,(A122+2+'Fristenstillstand nein'!C$6),IF(WEEKDAY(A122+'Fristenstillstand nein'!C$6)=1,(A122+1+'Fristenstillstand nein'!C$6),A122+'Fristenstillstand nein'!C$6))</f>
        <v>40693</v>
      </c>
      <c r="D122" s="1">
        <f>IF(COUNTIF(H$4:I$27,B122)=1,VLOOKUP(B122,H$4:I$27,2)+A122+'Fristenstillstand nein'!C$6,C122)</f>
        <v>40693</v>
      </c>
      <c r="E122">
        <v>28</v>
      </c>
      <c r="F122" s="1"/>
    </row>
    <row r="123" spans="1:6" ht="15">
      <c r="A123" s="22">
        <f>DATE(YEAR('Fristenstillstand nein'!C$7),4,E123)</f>
        <v>40662</v>
      </c>
      <c r="B123" s="1">
        <f>A123+'Fristenstillstand nein'!C$6</f>
        <v>40692</v>
      </c>
      <c r="C123" s="1">
        <f>IF(WEEKDAY(A123+'Fristenstillstand nein'!C$6)=7,(A123+2+'Fristenstillstand nein'!C$6),IF(WEEKDAY(A123+'Fristenstillstand nein'!C$6)=1,(A123+1+'Fristenstillstand nein'!C$6),A123+'Fristenstillstand nein'!C$6))</f>
        <v>40693</v>
      </c>
      <c r="D123" s="1">
        <f>IF(COUNTIF(H$4:I$27,B123)=1,VLOOKUP(B123,H$4:I$27,2)+A123+'Fristenstillstand nein'!C$6,C123)</f>
        <v>40693</v>
      </c>
      <c r="E123">
        <v>29</v>
      </c>
      <c r="F123" s="1"/>
    </row>
    <row r="124" spans="1:5" ht="15">
      <c r="A124" s="22">
        <f>DATE(YEAR('Fristenstillstand nein'!C$7),4,E124)</f>
        <v>40663</v>
      </c>
      <c r="B124" s="1">
        <f>A124+'Fristenstillstand nein'!C$6</f>
        <v>40693</v>
      </c>
      <c r="C124" s="1">
        <f>IF(WEEKDAY(A124+'Fristenstillstand nein'!C$6)=7,(A124+2+'Fristenstillstand nein'!C$6),IF(WEEKDAY(A124+'Fristenstillstand nein'!C$6)=1,(A124+1+'Fristenstillstand nein'!C$6),A124+'Fristenstillstand nein'!C$6))</f>
        <v>40693</v>
      </c>
      <c r="D124" s="1">
        <f>IF(COUNTIF(H$4:I$27,B124)=1,VLOOKUP(B124,H$4:I$27,2)+A124+'Fristenstillstand nein'!C$6,C124)</f>
        <v>40693</v>
      </c>
      <c r="E124">
        <v>30</v>
      </c>
    </row>
    <row r="125" spans="1:5" ht="15">
      <c r="A125" s="22">
        <f>DATE(YEAR('Fristenstillstand nein'!C$7),5,E125)</f>
        <v>40664</v>
      </c>
      <c r="B125" s="1">
        <f>A125+'Fristenstillstand nein'!C$6</f>
        <v>40694</v>
      </c>
      <c r="C125" s="1">
        <f>IF(WEEKDAY(A125+'Fristenstillstand nein'!C$6)=7,(A125+2+'Fristenstillstand nein'!C$6),IF(WEEKDAY(A125+'Fristenstillstand nein'!C$6)=1,(A125+1+'Fristenstillstand nein'!C$6),A125+'Fristenstillstand nein'!C$6))</f>
        <v>40694</v>
      </c>
      <c r="D125" s="1">
        <f>IF(COUNTIF(H$4:I$27,B125)=1,VLOOKUP(B125,H$4:I$27,2)+A125+'Fristenstillstand nein'!C$6,C125)</f>
        <v>40694</v>
      </c>
      <c r="E125">
        <v>1</v>
      </c>
    </row>
    <row r="126" spans="1:5" ht="15">
      <c r="A126" s="22">
        <f>DATE(YEAR('Fristenstillstand nein'!C$7),5,E126)</f>
        <v>40665</v>
      </c>
      <c r="B126" s="1">
        <f>A126+'Fristenstillstand nein'!C$6</f>
        <v>40695</v>
      </c>
      <c r="C126" s="1">
        <f>IF(WEEKDAY(A126+'Fristenstillstand nein'!C$6)=7,(A126+2+'Fristenstillstand nein'!C$6),IF(WEEKDAY(A126+'Fristenstillstand nein'!C$6)=1,(A126+1+'Fristenstillstand nein'!C$6),A126+'Fristenstillstand nein'!C$6))</f>
        <v>40695</v>
      </c>
      <c r="D126" s="1">
        <f>IF(COUNTIF(H$4:I$27,B126)=1,VLOOKUP(B126,H$4:I$27,2)+A126+'Fristenstillstand nein'!C$6,C126)</f>
        <v>40695</v>
      </c>
      <c r="E126">
        <v>2</v>
      </c>
    </row>
    <row r="127" spans="1:5" ht="15">
      <c r="A127" s="22">
        <f>DATE(YEAR('Fristenstillstand nein'!C$7),5,E127)</f>
        <v>40666</v>
      </c>
      <c r="B127" s="1">
        <f>A127+'Fristenstillstand nein'!C$6</f>
        <v>40696</v>
      </c>
      <c r="C127" s="1">
        <f>IF(WEEKDAY(A127+'Fristenstillstand nein'!C$6)=7,(A127+2+'Fristenstillstand nein'!C$6),IF(WEEKDAY(A127+'Fristenstillstand nein'!C$6)=1,(A127+1+'Fristenstillstand nein'!C$6),A127+'Fristenstillstand nein'!C$6))</f>
        <v>40696</v>
      </c>
      <c r="D127" s="1">
        <f>IF(COUNTIF(H$4:I$27,B127)=1,VLOOKUP(B127,H$4:I$27,2)+A127+'Fristenstillstand nein'!C$6,C127)</f>
        <v>40697</v>
      </c>
      <c r="E127">
        <v>3</v>
      </c>
    </row>
    <row r="128" spans="1:5" ht="15">
      <c r="A128" s="22">
        <f>DATE(YEAR('Fristenstillstand nein'!C$7),5,E128)</f>
        <v>40667</v>
      </c>
      <c r="B128" s="1">
        <f>A128+'Fristenstillstand nein'!C$6</f>
        <v>40697</v>
      </c>
      <c r="C128" s="1">
        <f>IF(WEEKDAY(A128+'Fristenstillstand nein'!C$6)=7,(A128+2+'Fristenstillstand nein'!C$6),IF(WEEKDAY(A128+'Fristenstillstand nein'!C$6)=1,(A128+1+'Fristenstillstand nein'!C$6),A128+'Fristenstillstand nein'!C$6))</f>
        <v>40697</v>
      </c>
      <c r="D128" s="1">
        <f>IF(COUNTIF(H$4:I$27,B128)=1,VLOOKUP(B128,H$4:I$27,2)+A128+'Fristenstillstand nein'!C$6,C128)</f>
        <v>40697</v>
      </c>
      <c r="E128">
        <v>4</v>
      </c>
    </row>
    <row r="129" spans="1:5" ht="15">
      <c r="A129" s="22">
        <f>DATE(YEAR('Fristenstillstand nein'!C$7),5,E129)</f>
        <v>40668</v>
      </c>
      <c r="B129" s="1">
        <f>A129+'Fristenstillstand nein'!C$6</f>
        <v>40698</v>
      </c>
      <c r="C129" s="1">
        <f>IF(WEEKDAY(A129+'Fristenstillstand nein'!C$6)=7,(A129+2+'Fristenstillstand nein'!C$6),IF(WEEKDAY(A129+'Fristenstillstand nein'!C$6)=1,(A129+1+'Fristenstillstand nein'!C$6),A129+'Fristenstillstand nein'!C$6))</f>
        <v>40700</v>
      </c>
      <c r="D129" s="1">
        <f>IF(COUNTIF(H$4:I$27,B129)=1,VLOOKUP(B129,H$4:I$27,2)+A129+'Fristenstillstand nein'!C$6,C129)</f>
        <v>40700</v>
      </c>
      <c r="E129">
        <v>5</v>
      </c>
    </row>
    <row r="130" spans="1:5" ht="15">
      <c r="A130" s="22">
        <f>DATE(YEAR('Fristenstillstand nein'!C$7),5,E130)</f>
        <v>40669</v>
      </c>
      <c r="B130" s="1">
        <f>A130+'Fristenstillstand nein'!C$6</f>
        <v>40699</v>
      </c>
      <c r="C130" s="1">
        <f>IF(WEEKDAY(A130+'Fristenstillstand nein'!C$6)=7,(A130+2+'Fristenstillstand nein'!C$6),IF(WEEKDAY(A130+'Fristenstillstand nein'!C$6)=1,(A130+1+'Fristenstillstand nein'!C$6),A130+'Fristenstillstand nein'!C$6))</f>
        <v>40700</v>
      </c>
      <c r="D130" s="1">
        <f>IF(COUNTIF(H$4:I$27,B130)=1,VLOOKUP(B130,H$4:I$27,2)+A130+'Fristenstillstand nein'!C$6,C130)</f>
        <v>40700</v>
      </c>
      <c r="E130">
        <v>6</v>
      </c>
    </row>
    <row r="131" spans="1:5" ht="15">
      <c r="A131" s="22">
        <f>DATE(YEAR('Fristenstillstand nein'!C$7),5,E131)</f>
        <v>40670</v>
      </c>
      <c r="B131" s="1">
        <f>A131+'Fristenstillstand nein'!C$6</f>
        <v>40700</v>
      </c>
      <c r="C131" s="1">
        <f>IF(WEEKDAY(A131+'Fristenstillstand nein'!C$6)=7,(A131+2+'Fristenstillstand nein'!C$6),IF(WEEKDAY(A131+'Fristenstillstand nein'!C$6)=1,(A131+1+'Fristenstillstand nein'!C$6),A131+'Fristenstillstand nein'!C$6))</f>
        <v>40700</v>
      </c>
      <c r="D131" s="1">
        <f>IF(COUNTIF(H$4:I$27,B131)=1,VLOOKUP(B131,H$4:I$27,2)+A131+'Fristenstillstand nein'!C$6,C131)</f>
        <v>40700</v>
      </c>
      <c r="E131">
        <v>7</v>
      </c>
    </row>
    <row r="132" spans="1:5" ht="15">
      <c r="A132" s="22">
        <f>DATE(YEAR('Fristenstillstand nein'!C$7),5,E132)</f>
        <v>40671</v>
      </c>
      <c r="B132" s="1">
        <f>A132+'Fristenstillstand nein'!C$6</f>
        <v>40701</v>
      </c>
      <c r="C132" s="1">
        <f>IF(WEEKDAY(A132+'Fristenstillstand nein'!C$6)=7,(A132+2+'Fristenstillstand nein'!C$6),IF(WEEKDAY(A132+'Fristenstillstand nein'!C$6)=1,(A132+1+'Fristenstillstand nein'!C$6),A132+'Fristenstillstand nein'!C$6))</f>
        <v>40701</v>
      </c>
      <c r="D132" s="1">
        <f>IF(COUNTIF(H$4:I$27,B132)=1,VLOOKUP(B132,H$4:I$27,2)+A132+'Fristenstillstand nein'!C$6,C132)</f>
        <v>40701</v>
      </c>
      <c r="E132">
        <v>8</v>
      </c>
    </row>
    <row r="133" spans="1:5" ht="15">
      <c r="A133" s="22">
        <f>DATE(YEAR('Fristenstillstand nein'!C$7),5,E133)</f>
        <v>40672</v>
      </c>
      <c r="B133" s="1">
        <f>A133+'Fristenstillstand nein'!C$6</f>
        <v>40702</v>
      </c>
      <c r="C133" s="1">
        <f>IF(WEEKDAY(A133+'Fristenstillstand nein'!C$6)=7,(A133+2+'Fristenstillstand nein'!C$6),IF(WEEKDAY(A133+'Fristenstillstand nein'!C$6)=1,(A133+1+'Fristenstillstand nein'!C$6),A133+'Fristenstillstand nein'!C$6))</f>
        <v>40702</v>
      </c>
      <c r="D133" s="1">
        <f>IF(COUNTIF(H$4:I$27,B133)=1,VLOOKUP(B133,H$4:I$27,2)+A133+'Fristenstillstand nein'!C$6,C133)</f>
        <v>40702</v>
      </c>
      <c r="E133">
        <v>9</v>
      </c>
    </row>
    <row r="134" spans="1:5" ht="15">
      <c r="A134" s="22">
        <f>DATE(YEAR('Fristenstillstand nein'!C$7),5,E134)</f>
        <v>40673</v>
      </c>
      <c r="B134" s="1">
        <f>A134+'Fristenstillstand nein'!C$6</f>
        <v>40703</v>
      </c>
      <c r="C134" s="1">
        <f>IF(WEEKDAY(A134+'Fristenstillstand nein'!C$6)=7,(A134+2+'Fristenstillstand nein'!C$6),IF(WEEKDAY(A134+'Fristenstillstand nein'!C$6)=1,(A134+1+'Fristenstillstand nein'!C$6),A134+'Fristenstillstand nein'!C$6))</f>
        <v>40703</v>
      </c>
      <c r="D134" s="1">
        <f>IF(COUNTIF(H$4:I$27,B134)=1,VLOOKUP(B134,H$4:I$27,2)+A134+'Fristenstillstand nein'!C$6,C134)</f>
        <v>40703</v>
      </c>
      <c r="E134">
        <v>10</v>
      </c>
    </row>
    <row r="135" spans="1:5" ht="15">
      <c r="A135" s="22">
        <f>DATE(YEAR('Fristenstillstand nein'!C$7),5,E135)</f>
        <v>40674</v>
      </c>
      <c r="B135" s="1">
        <f>A135+'Fristenstillstand nein'!C$6</f>
        <v>40704</v>
      </c>
      <c r="C135" s="1">
        <f>IF(WEEKDAY(A135+'Fristenstillstand nein'!C$6)=7,(A135+2+'Fristenstillstand nein'!C$6),IF(WEEKDAY(A135+'Fristenstillstand nein'!C$6)=1,(A135+1+'Fristenstillstand nein'!C$6),A135+'Fristenstillstand nein'!C$6))</f>
        <v>40704</v>
      </c>
      <c r="D135" s="1">
        <f>IF(COUNTIF(H$4:I$27,B135)=1,VLOOKUP(B135,H$4:I$27,2)+A135+'Fristenstillstand nein'!C$6,C135)</f>
        <v>40704</v>
      </c>
      <c r="E135">
        <v>11</v>
      </c>
    </row>
    <row r="136" spans="1:5" ht="15">
      <c r="A136" s="22">
        <f>DATE(YEAR('Fristenstillstand nein'!C$7),5,E136)</f>
        <v>40675</v>
      </c>
      <c r="B136" s="1">
        <f>A136+'Fristenstillstand nein'!C$6</f>
        <v>40705</v>
      </c>
      <c r="C136" s="1">
        <f>IF(WEEKDAY(A136+'Fristenstillstand nein'!C$6)=7,(A136+2+'Fristenstillstand nein'!C$6),IF(WEEKDAY(A136+'Fristenstillstand nein'!C$6)=1,(A136+1+'Fristenstillstand nein'!C$6),A136+'Fristenstillstand nein'!C$6))</f>
        <v>40707</v>
      </c>
      <c r="D136" s="1">
        <f>IF(COUNTIF(H$4:I$27,B136)=1,VLOOKUP(B136,H$4:I$27,2)+A136+'Fristenstillstand nein'!C$6,C136)</f>
        <v>40708</v>
      </c>
      <c r="E136">
        <v>12</v>
      </c>
    </row>
    <row r="137" spans="1:5" ht="15">
      <c r="A137" s="22">
        <f>DATE(YEAR('Fristenstillstand nein'!C$7),5,E137)</f>
        <v>40676</v>
      </c>
      <c r="B137" s="1">
        <f>A137+'Fristenstillstand nein'!C$6</f>
        <v>40706</v>
      </c>
      <c r="C137" s="1">
        <f>IF(WEEKDAY(A137+'Fristenstillstand nein'!C$6)=7,(A137+2+'Fristenstillstand nein'!C$6),IF(WEEKDAY(A137+'Fristenstillstand nein'!C$6)=1,(A137+1+'Fristenstillstand nein'!C$6),A137+'Fristenstillstand nein'!C$6))</f>
        <v>40707</v>
      </c>
      <c r="D137" s="1">
        <f>IF(COUNTIF(H$4:I$27,B137)=1,VLOOKUP(B137,H$4:I$27,2)+A137+'Fristenstillstand nein'!C$6,C137)</f>
        <v>40708</v>
      </c>
      <c r="E137">
        <v>13</v>
      </c>
    </row>
    <row r="138" spans="1:5" ht="15">
      <c r="A138" s="22">
        <f>DATE(YEAR('Fristenstillstand nein'!C$7),5,E138)</f>
        <v>40677</v>
      </c>
      <c r="B138" s="1">
        <f>A138+'Fristenstillstand nein'!C$6</f>
        <v>40707</v>
      </c>
      <c r="C138" s="1">
        <f>IF(WEEKDAY(A138+'Fristenstillstand nein'!C$6)=7,(A138+2+'Fristenstillstand nein'!C$6),IF(WEEKDAY(A138+'Fristenstillstand nein'!C$6)=1,(A138+1+'Fristenstillstand nein'!C$6),A138+'Fristenstillstand nein'!C$6))</f>
        <v>40707</v>
      </c>
      <c r="D138" s="1">
        <f>IF(COUNTIF(H$4:I$27,B138)=1,VLOOKUP(B138,H$4:I$27,2)+A138+'Fristenstillstand nein'!C$6,C138)</f>
        <v>40708</v>
      </c>
      <c r="E138">
        <v>14</v>
      </c>
    </row>
    <row r="139" spans="1:5" ht="15">
      <c r="A139" s="22">
        <f>DATE(YEAR('Fristenstillstand nein'!C$7),5,E139)</f>
        <v>40678</v>
      </c>
      <c r="B139" s="1">
        <f>A139+'Fristenstillstand nein'!C$6</f>
        <v>40708</v>
      </c>
      <c r="C139" s="1">
        <f>IF(WEEKDAY(A139+'Fristenstillstand nein'!C$6)=7,(A139+2+'Fristenstillstand nein'!C$6),IF(WEEKDAY(A139+'Fristenstillstand nein'!C$6)=1,(A139+1+'Fristenstillstand nein'!C$6),A139+'Fristenstillstand nein'!C$6))</f>
        <v>40708</v>
      </c>
      <c r="D139" s="1">
        <f>IF(COUNTIF(H$4:I$27,B139)=1,VLOOKUP(B139,H$4:I$27,2)+A139+'Fristenstillstand nein'!C$6,C139)</f>
        <v>40708</v>
      </c>
      <c r="E139">
        <v>15</v>
      </c>
    </row>
    <row r="140" spans="1:5" ht="15">
      <c r="A140" s="22">
        <f>DATE(YEAR('Fristenstillstand nein'!C$7),5,E140)</f>
        <v>40679</v>
      </c>
      <c r="B140" s="1">
        <f>A140+'Fristenstillstand nein'!C$6</f>
        <v>40709</v>
      </c>
      <c r="C140" s="1">
        <f>IF(WEEKDAY(A140+'Fristenstillstand nein'!C$6)=7,(A140+2+'Fristenstillstand nein'!C$6),IF(WEEKDAY(A140+'Fristenstillstand nein'!C$6)=1,(A140+1+'Fristenstillstand nein'!C$6),A140+'Fristenstillstand nein'!C$6))</f>
        <v>40709</v>
      </c>
      <c r="D140" s="1">
        <f>IF(COUNTIF(H$4:I$27,B140)=1,VLOOKUP(B140,H$4:I$27,2)+A140+'Fristenstillstand nein'!C$6,C140)</f>
        <v>40709</v>
      </c>
      <c r="E140">
        <v>16</v>
      </c>
    </row>
    <row r="141" spans="1:5" ht="15">
      <c r="A141" s="22">
        <f>DATE(YEAR('Fristenstillstand nein'!C$7),5,E141)</f>
        <v>40680</v>
      </c>
      <c r="B141" s="1">
        <f>A141+'Fristenstillstand nein'!C$6</f>
        <v>40710</v>
      </c>
      <c r="C141" s="1">
        <f>IF(WEEKDAY(A141+'Fristenstillstand nein'!C$6)=7,(A141+2+'Fristenstillstand nein'!C$6),IF(WEEKDAY(A141+'Fristenstillstand nein'!C$6)=1,(A141+1+'Fristenstillstand nein'!C$6),A141+'Fristenstillstand nein'!C$6))</f>
        <v>40710</v>
      </c>
      <c r="D141" s="1">
        <f>IF(COUNTIF(H$4:I$27,B141)=1,VLOOKUP(B141,H$4:I$27,2)+A141+'Fristenstillstand nein'!C$6,C141)</f>
        <v>40710</v>
      </c>
      <c r="E141">
        <v>17</v>
      </c>
    </row>
    <row r="142" spans="1:5" ht="15">
      <c r="A142" s="22">
        <f>DATE(YEAR('Fristenstillstand nein'!C$7),5,E142)</f>
        <v>40681</v>
      </c>
      <c r="B142" s="1">
        <f>A142+'Fristenstillstand nein'!C$6</f>
        <v>40711</v>
      </c>
      <c r="C142" s="1">
        <f>IF(WEEKDAY(A142+'Fristenstillstand nein'!C$6)=7,(A142+2+'Fristenstillstand nein'!C$6),IF(WEEKDAY(A142+'Fristenstillstand nein'!C$6)=1,(A142+1+'Fristenstillstand nein'!C$6),A142+'Fristenstillstand nein'!C$6))</f>
        <v>40711</v>
      </c>
      <c r="D142" s="1">
        <f>IF(COUNTIF(H$4:I$27,B142)=1,VLOOKUP(B142,H$4:I$27,2)+A142+'Fristenstillstand nein'!C$6,C142)</f>
        <v>40711</v>
      </c>
      <c r="E142">
        <v>18</v>
      </c>
    </row>
    <row r="143" spans="1:5" ht="15">
      <c r="A143" s="22">
        <f>DATE(YEAR('Fristenstillstand nein'!C$7),5,E143)</f>
        <v>40682</v>
      </c>
      <c r="B143" s="1">
        <f>A143+'Fristenstillstand nein'!C$6</f>
        <v>40712</v>
      </c>
      <c r="C143" s="1">
        <f>IF(WEEKDAY(A143+'Fristenstillstand nein'!C$6)=7,(A143+2+'Fristenstillstand nein'!C$6),IF(WEEKDAY(A143+'Fristenstillstand nein'!C$6)=1,(A143+1+'Fristenstillstand nein'!C$6),A143+'Fristenstillstand nein'!C$6))</f>
        <v>40714</v>
      </c>
      <c r="D143" s="1">
        <f>IF(COUNTIF(H$4:I$27,B143)=1,VLOOKUP(B143,H$4:I$27,2)+A143+'Fristenstillstand nein'!C$6,C143)</f>
        <v>40714</v>
      </c>
      <c r="E143">
        <v>19</v>
      </c>
    </row>
    <row r="144" spans="1:5" ht="15">
      <c r="A144" s="22">
        <f>DATE(YEAR('Fristenstillstand nein'!C$7),5,E144)</f>
        <v>40683</v>
      </c>
      <c r="B144" s="1">
        <f>A144+'Fristenstillstand nein'!C$6</f>
        <v>40713</v>
      </c>
      <c r="C144" s="1">
        <f>IF(WEEKDAY(A144+'Fristenstillstand nein'!C$6)=7,(A144+2+'Fristenstillstand nein'!C$6),IF(WEEKDAY(A144+'Fristenstillstand nein'!C$6)=1,(A144+1+'Fristenstillstand nein'!C$6),A144+'Fristenstillstand nein'!C$6))</f>
        <v>40714</v>
      </c>
      <c r="D144" s="1">
        <f>IF(COUNTIF(H$4:I$27,B144)=1,VLOOKUP(B144,H$4:I$27,2)+A144+'Fristenstillstand nein'!C$6,C144)</f>
        <v>40714</v>
      </c>
      <c r="E144">
        <v>20</v>
      </c>
    </row>
    <row r="145" spans="1:5" ht="15">
      <c r="A145" s="22">
        <f>DATE(YEAR('Fristenstillstand nein'!C$7),5,E145)</f>
        <v>40684</v>
      </c>
      <c r="B145" s="1">
        <f>A145+'Fristenstillstand nein'!C$6</f>
        <v>40714</v>
      </c>
      <c r="C145" s="1">
        <f>IF(WEEKDAY(A145+'Fristenstillstand nein'!C$6)=7,(A145+2+'Fristenstillstand nein'!C$6),IF(WEEKDAY(A145+'Fristenstillstand nein'!C$6)=1,(A145+1+'Fristenstillstand nein'!C$6),A145+'Fristenstillstand nein'!C$6))</f>
        <v>40714</v>
      </c>
      <c r="D145" s="1">
        <f>IF(COUNTIF(H$4:I$27,B145)=1,VLOOKUP(B145,H$4:I$27,2)+A145+'Fristenstillstand nein'!C$6,C145)</f>
        <v>40714</v>
      </c>
      <c r="E145">
        <v>21</v>
      </c>
    </row>
    <row r="146" spans="1:5" ht="15">
      <c r="A146" s="22">
        <f>DATE(YEAR('Fristenstillstand nein'!C$7),5,E146)</f>
        <v>40685</v>
      </c>
      <c r="B146" s="1">
        <f>A146+'Fristenstillstand nein'!C$6</f>
        <v>40715</v>
      </c>
      <c r="C146" s="1">
        <f>IF(WEEKDAY(A146+'Fristenstillstand nein'!C$6)=7,(A146+2+'Fristenstillstand nein'!C$6),IF(WEEKDAY(A146+'Fristenstillstand nein'!C$6)=1,(A146+1+'Fristenstillstand nein'!C$6),A146+'Fristenstillstand nein'!C$6))</f>
        <v>40715</v>
      </c>
      <c r="D146" s="1">
        <f>IF(COUNTIF(H$4:I$27,B146)=1,VLOOKUP(B146,H$4:I$27,2)+A146+'Fristenstillstand nein'!C$6,C146)</f>
        <v>40715</v>
      </c>
      <c r="E146">
        <v>22</v>
      </c>
    </row>
    <row r="147" spans="1:5" ht="15">
      <c r="A147" s="22">
        <f>DATE(YEAR('Fristenstillstand nein'!C$7),5,E147)</f>
        <v>40686</v>
      </c>
      <c r="B147" s="1">
        <f>A147+'Fristenstillstand nein'!C$6</f>
        <v>40716</v>
      </c>
      <c r="C147" s="1">
        <f>IF(WEEKDAY(A147+'Fristenstillstand nein'!C$6)=7,(A147+2+'Fristenstillstand nein'!C$6),IF(WEEKDAY(A147+'Fristenstillstand nein'!C$6)=1,(A147+1+'Fristenstillstand nein'!C$6),A147+'Fristenstillstand nein'!C$6))</f>
        <v>40716</v>
      </c>
      <c r="D147" s="1">
        <f>IF(COUNTIF(H$4:I$27,B147)=1,VLOOKUP(B147,H$4:I$27,2)+A147+'Fristenstillstand nein'!C$6,C147)</f>
        <v>40716</v>
      </c>
      <c r="E147">
        <v>23</v>
      </c>
    </row>
    <row r="148" spans="1:5" ht="15">
      <c r="A148" s="22">
        <f>DATE(YEAR('Fristenstillstand nein'!C$7),5,E148)</f>
        <v>40687</v>
      </c>
      <c r="B148" s="1">
        <f>A148+'Fristenstillstand nein'!C$6</f>
        <v>40717</v>
      </c>
      <c r="C148" s="1">
        <f>IF(WEEKDAY(A148+'Fristenstillstand nein'!C$6)=7,(A148+2+'Fristenstillstand nein'!C$6),IF(WEEKDAY(A148+'Fristenstillstand nein'!C$6)=1,(A148+1+'Fristenstillstand nein'!C$6),A148+'Fristenstillstand nein'!C$6))</f>
        <v>40717</v>
      </c>
      <c r="D148" s="1">
        <f>IF(COUNTIF(H$4:I$27,B148)=1,VLOOKUP(B148,H$4:I$27,2)+A148+'Fristenstillstand nein'!C$6,C148)</f>
        <v>40717</v>
      </c>
      <c r="E148">
        <v>24</v>
      </c>
    </row>
    <row r="149" spans="1:5" ht="15">
      <c r="A149" s="22">
        <f>DATE(YEAR('Fristenstillstand nein'!C$7),5,E149)</f>
        <v>40688</v>
      </c>
      <c r="B149" s="1">
        <f>A149+'Fristenstillstand nein'!C$6</f>
        <v>40718</v>
      </c>
      <c r="C149" s="1">
        <f>IF(WEEKDAY(A149+'Fristenstillstand nein'!C$6)=7,(A149+2+'Fristenstillstand nein'!C$6),IF(WEEKDAY(A149+'Fristenstillstand nein'!C$6)=1,(A149+1+'Fristenstillstand nein'!C$6),A149+'Fristenstillstand nein'!C$6))</f>
        <v>40718</v>
      </c>
      <c r="D149" s="1">
        <f>IF(COUNTIF(H$4:I$27,B149)=1,VLOOKUP(B149,H$4:I$27,2)+A149+'Fristenstillstand nein'!C$6,C149)</f>
        <v>40718</v>
      </c>
      <c r="E149">
        <v>25</v>
      </c>
    </row>
    <row r="150" spans="1:5" ht="15">
      <c r="A150" s="22">
        <f>DATE(YEAR('Fristenstillstand nein'!C$7),5,E150)</f>
        <v>40689</v>
      </c>
      <c r="B150" s="1">
        <f>A150+'Fristenstillstand nein'!C$6</f>
        <v>40719</v>
      </c>
      <c r="C150" s="1">
        <f>IF(WEEKDAY(A150+'Fristenstillstand nein'!C$6)=7,(A150+2+'Fristenstillstand nein'!C$6),IF(WEEKDAY(A150+'Fristenstillstand nein'!C$6)=1,(A150+1+'Fristenstillstand nein'!C$6),A150+'Fristenstillstand nein'!C$6))</f>
        <v>40721</v>
      </c>
      <c r="D150" s="1">
        <f>IF(COUNTIF(H$4:I$27,B150)=1,VLOOKUP(B150,H$4:I$27,2)+A150+'Fristenstillstand nein'!C$6,C150)</f>
        <v>40721</v>
      </c>
      <c r="E150">
        <v>26</v>
      </c>
    </row>
    <row r="151" spans="1:5" ht="15">
      <c r="A151" s="22">
        <f>DATE(YEAR('Fristenstillstand nein'!C$7),5,E151)</f>
        <v>40690</v>
      </c>
      <c r="B151" s="1">
        <f>A151+'Fristenstillstand nein'!C$6</f>
        <v>40720</v>
      </c>
      <c r="C151" s="1">
        <f>IF(WEEKDAY(A151+'Fristenstillstand nein'!C$6)=7,(A151+2+'Fristenstillstand nein'!C$6),IF(WEEKDAY(A151+'Fristenstillstand nein'!C$6)=1,(A151+1+'Fristenstillstand nein'!C$6),A151+'Fristenstillstand nein'!C$6))</f>
        <v>40721</v>
      </c>
      <c r="D151" s="1">
        <f>IF(COUNTIF(H$4:I$27,B151)=1,VLOOKUP(B151,H$4:I$27,2)+A151+'Fristenstillstand nein'!C$6,C151)</f>
        <v>40721</v>
      </c>
      <c r="E151">
        <v>27</v>
      </c>
    </row>
    <row r="152" spans="1:5" ht="15">
      <c r="A152" s="22">
        <f>DATE(YEAR('Fristenstillstand nein'!C$7),5,E152)</f>
        <v>40691</v>
      </c>
      <c r="B152" s="1">
        <f>A152+'Fristenstillstand nein'!C$6</f>
        <v>40721</v>
      </c>
      <c r="C152" s="1">
        <f>IF(WEEKDAY(A152+'Fristenstillstand nein'!C$6)=7,(A152+2+'Fristenstillstand nein'!C$6),IF(WEEKDAY(A152+'Fristenstillstand nein'!C$6)=1,(A152+1+'Fristenstillstand nein'!C$6),A152+'Fristenstillstand nein'!C$6))</f>
        <v>40721</v>
      </c>
      <c r="D152" s="1">
        <f>IF(COUNTIF(H$4:I$27,B152)=1,VLOOKUP(B152,H$4:I$27,2)+A152+'Fristenstillstand nein'!C$6,C152)</f>
        <v>40721</v>
      </c>
      <c r="E152">
        <v>28</v>
      </c>
    </row>
    <row r="153" spans="1:5" ht="15">
      <c r="A153" s="22">
        <f>DATE(YEAR('Fristenstillstand nein'!C$7),5,E153)</f>
        <v>40692</v>
      </c>
      <c r="B153" s="1">
        <f>A153+'Fristenstillstand nein'!C$6</f>
        <v>40722</v>
      </c>
      <c r="C153" s="1">
        <f>IF(WEEKDAY(A153+'Fristenstillstand nein'!C$6)=7,(A153+2+'Fristenstillstand nein'!C$6),IF(WEEKDAY(A153+'Fristenstillstand nein'!C$6)=1,(A153+1+'Fristenstillstand nein'!C$6),A153+'Fristenstillstand nein'!C$6))</f>
        <v>40722</v>
      </c>
      <c r="D153" s="1">
        <f>IF(COUNTIF(H$4:I$27,B153)=1,VLOOKUP(B153,H$4:I$27,2)+A153+'Fristenstillstand nein'!C$6,C153)</f>
        <v>40722</v>
      </c>
      <c r="E153">
        <v>29</v>
      </c>
    </row>
    <row r="154" spans="1:5" ht="15">
      <c r="A154" s="22">
        <f>DATE(YEAR('Fristenstillstand nein'!C$7),5,E154)</f>
        <v>40693</v>
      </c>
      <c r="B154" s="1">
        <f>A154+'Fristenstillstand nein'!C$6</f>
        <v>40723</v>
      </c>
      <c r="C154" s="1">
        <f>IF(WEEKDAY(A154+'Fristenstillstand nein'!C$6)=7,(A154+2+'Fristenstillstand nein'!C$6),IF(WEEKDAY(A154+'Fristenstillstand nein'!C$6)=1,(A154+1+'Fristenstillstand nein'!C$6),A154+'Fristenstillstand nein'!C$6))</f>
        <v>40723</v>
      </c>
      <c r="D154" s="1">
        <f>IF(COUNTIF(H$4:I$27,B154)=1,VLOOKUP(B154,H$4:I$27,2)+A154+'Fristenstillstand nein'!C$6,C154)</f>
        <v>40723</v>
      </c>
      <c r="E154">
        <v>30</v>
      </c>
    </row>
    <row r="155" spans="1:5" ht="15">
      <c r="A155" s="22">
        <f>DATE(YEAR('Fristenstillstand nein'!C$7),5,E155)</f>
        <v>40694</v>
      </c>
      <c r="B155" s="1">
        <f>A155+'Fristenstillstand nein'!C$6</f>
        <v>40724</v>
      </c>
      <c r="C155" s="1">
        <f>IF(WEEKDAY(A155+'Fristenstillstand nein'!C$6)=7,(A155+2+'Fristenstillstand nein'!C$6),IF(WEEKDAY(A155+'Fristenstillstand nein'!C$6)=1,(A155+1+'Fristenstillstand nein'!C$6),A155+'Fristenstillstand nein'!C$6))</f>
        <v>40724</v>
      </c>
      <c r="D155" s="1">
        <f>IF(COUNTIF(H$4:I$27,B155)=1,VLOOKUP(B155,H$4:I$27,2)+A155+'Fristenstillstand nein'!C$6,C155)</f>
        <v>40724</v>
      </c>
      <c r="E155">
        <v>31</v>
      </c>
    </row>
    <row r="156" spans="1:5" ht="15">
      <c r="A156" s="22">
        <f>DATE(YEAR('Fristenstillstand nein'!C$7),6,E156)</f>
        <v>40695</v>
      </c>
      <c r="B156" s="1">
        <f>A156+'Fristenstillstand nein'!C$6</f>
        <v>40725</v>
      </c>
      <c r="C156" s="1">
        <f>IF(WEEKDAY(A156+'Fristenstillstand nein'!C$6)=7,(A156+2+'Fristenstillstand nein'!C$6),IF(WEEKDAY(A156+'Fristenstillstand nein'!C$6)=1,(A156+1+'Fristenstillstand nein'!C$6),A156+'Fristenstillstand nein'!C$6))</f>
        <v>40725</v>
      </c>
      <c r="D156" s="1">
        <f>IF(COUNTIF(H$4:I$27,B156)=1,VLOOKUP(B156,H$4:I$27,2)+A156+'Fristenstillstand nein'!C$6,C156)</f>
        <v>40725</v>
      </c>
      <c r="E156">
        <v>1</v>
      </c>
    </row>
    <row r="157" spans="1:5" ht="15">
      <c r="A157" s="22">
        <f>DATE(YEAR('Fristenstillstand nein'!C$7),6,E157)</f>
        <v>40696</v>
      </c>
      <c r="B157" s="1">
        <f>A157+'Fristenstillstand nein'!C$6</f>
        <v>40726</v>
      </c>
      <c r="C157" s="1">
        <f>IF(WEEKDAY(A157+'Fristenstillstand nein'!C$6)=7,(A157+2+'Fristenstillstand nein'!C$6),IF(WEEKDAY(A157+'Fristenstillstand nein'!C$6)=1,(A157+1+'Fristenstillstand nein'!C$6),A157+'Fristenstillstand nein'!C$6))</f>
        <v>40728</v>
      </c>
      <c r="D157" s="1">
        <f>IF(COUNTIF(H$4:I$27,B157)=1,VLOOKUP(B157,H$4:I$27,2)+A157+'Fristenstillstand nein'!C$6,C157)</f>
        <v>40728</v>
      </c>
      <c r="E157">
        <v>2</v>
      </c>
    </row>
    <row r="158" spans="1:5" ht="15">
      <c r="A158" s="22">
        <f>DATE(YEAR('Fristenstillstand nein'!C$7),6,E158)</f>
        <v>40697</v>
      </c>
      <c r="B158" s="1">
        <f>A158+'Fristenstillstand nein'!C$6</f>
        <v>40727</v>
      </c>
      <c r="C158" s="1">
        <f>IF(WEEKDAY(A158+'Fristenstillstand nein'!C$6)=7,(A158+2+'Fristenstillstand nein'!C$6),IF(WEEKDAY(A158+'Fristenstillstand nein'!C$6)=1,(A158+1+'Fristenstillstand nein'!C$6),A158+'Fristenstillstand nein'!C$6))</f>
        <v>40728</v>
      </c>
      <c r="D158" s="1">
        <f>IF(COUNTIF(H$4:I$27,B158)=1,VLOOKUP(B158,H$4:I$27,2)+A158+'Fristenstillstand nein'!C$6,C158)</f>
        <v>40728</v>
      </c>
      <c r="E158">
        <v>3</v>
      </c>
    </row>
    <row r="159" spans="1:5" ht="15">
      <c r="A159" s="22">
        <f>DATE(YEAR('Fristenstillstand nein'!C$7),6,E159)</f>
        <v>40698</v>
      </c>
      <c r="B159" s="1">
        <f>A159+'Fristenstillstand nein'!C$6</f>
        <v>40728</v>
      </c>
      <c r="C159" s="1">
        <f>IF(WEEKDAY(A159+'Fristenstillstand nein'!C$6)=7,(A159+2+'Fristenstillstand nein'!C$6),IF(WEEKDAY(A159+'Fristenstillstand nein'!C$6)=1,(A159+1+'Fristenstillstand nein'!C$6),A159+'Fristenstillstand nein'!C$6))</f>
        <v>40728</v>
      </c>
      <c r="D159" s="1">
        <f>IF(COUNTIF(H$4:I$27,B159)=1,VLOOKUP(B159,H$4:I$27,2)+A159+'Fristenstillstand nein'!C$6,C159)</f>
        <v>40728</v>
      </c>
      <c r="E159">
        <v>4</v>
      </c>
    </row>
    <row r="160" spans="1:5" ht="15">
      <c r="A160" s="22">
        <f>DATE(YEAR('Fristenstillstand nein'!C$7),6,E160)</f>
        <v>40699</v>
      </c>
      <c r="B160" s="1">
        <f>A160+'Fristenstillstand nein'!C$6</f>
        <v>40729</v>
      </c>
      <c r="C160" s="1">
        <f>IF(WEEKDAY(A160+'Fristenstillstand nein'!C$6)=7,(A160+2+'Fristenstillstand nein'!C$6),IF(WEEKDAY(A160+'Fristenstillstand nein'!C$6)=1,(A160+1+'Fristenstillstand nein'!C$6),A160+'Fristenstillstand nein'!C$6))</f>
        <v>40729</v>
      </c>
      <c r="D160" s="1">
        <f>IF(COUNTIF(H$4:I$27,B160)=1,VLOOKUP(B160,H$4:I$27,2)+A160+'Fristenstillstand nein'!C$6,C160)</f>
        <v>40729</v>
      </c>
      <c r="E160">
        <v>5</v>
      </c>
    </row>
    <row r="161" spans="1:5" ht="15">
      <c r="A161" s="22">
        <f>DATE(YEAR('Fristenstillstand nein'!C$7),6,E161)</f>
        <v>40700</v>
      </c>
      <c r="B161" s="1">
        <f>A161+'Fristenstillstand nein'!C$6</f>
        <v>40730</v>
      </c>
      <c r="C161" s="1">
        <f>IF(WEEKDAY(A161+'Fristenstillstand nein'!C$6)=7,(A161+2+'Fristenstillstand nein'!C$6),IF(WEEKDAY(A161+'Fristenstillstand nein'!C$6)=1,(A161+1+'Fristenstillstand nein'!C$6),A161+'Fristenstillstand nein'!C$6))</f>
        <v>40730</v>
      </c>
      <c r="D161" s="1">
        <f>IF(COUNTIF(H$4:I$27,B161)=1,VLOOKUP(B161,H$4:I$27,2)+A161+'Fristenstillstand nein'!C$6,C161)</f>
        <v>40730</v>
      </c>
      <c r="E161">
        <v>6</v>
      </c>
    </row>
    <row r="162" spans="1:5" ht="15">
      <c r="A162" s="22">
        <f>DATE(YEAR('Fristenstillstand nein'!C$7),6,E162)</f>
        <v>40701</v>
      </c>
      <c r="B162" s="1">
        <f>A162+'Fristenstillstand nein'!C$6</f>
        <v>40731</v>
      </c>
      <c r="C162" s="1">
        <f>IF(WEEKDAY(A162+'Fristenstillstand nein'!C$6)=7,(A162+2+'Fristenstillstand nein'!C$6),IF(WEEKDAY(A162+'Fristenstillstand nein'!C$6)=1,(A162+1+'Fristenstillstand nein'!C$6),A162+'Fristenstillstand nein'!C$6))</f>
        <v>40731</v>
      </c>
      <c r="D162" s="1">
        <f>IF(COUNTIF(H$4:I$27,B162)=1,VLOOKUP(B162,H$4:I$27,2)+A162+'Fristenstillstand nein'!C$6,C162)</f>
        <v>40731</v>
      </c>
      <c r="E162">
        <v>7</v>
      </c>
    </row>
    <row r="163" spans="1:5" ht="15">
      <c r="A163" s="22">
        <f>DATE(YEAR('Fristenstillstand nein'!C$7),6,E163)</f>
        <v>40702</v>
      </c>
      <c r="B163" s="1">
        <f>A163+'Fristenstillstand nein'!C$6</f>
        <v>40732</v>
      </c>
      <c r="C163" s="1">
        <f>IF(WEEKDAY(A163+'Fristenstillstand nein'!C$6)=7,(A163+2+'Fristenstillstand nein'!C$6),IF(WEEKDAY(A163+'Fristenstillstand nein'!C$6)=1,(A163+1+'Fristenstillstand nein'!C$6),A163+'Fristenstillstand nein'!C$6))</f>
        <v>40732</v>
      </c>
      <c r="D163" s="1">
        <f>IF(COUNTIF(H$4:I$27,B163)=1,VLOOKUP(B163,H$4:I$27,2)+A163+'Fristenstillstand nein'!C$6,C163)</f>
        <v>40732</v>
      </c>
      <c r="E163">
        <v>8</v>
      </c>
    </row>
    <row r="164" spans="1:5" ht="15">
      <c r="A164" s="22">
        <f>DATE(YEAR('Fristenstillstand nein'!C$7),6,E164)</f>
        <v>40703</v>
      </c>
      <c r="B164" s="1">
        <f>A164+'Fristenstillstand nein'!C$6</f>
        <v>40733</v>
      </c>
      <c r="C164" s="1">
        <f>IF(WEEKDAY(A164+'Fristenstillstand nein'!C$6)=7,(A164+2+'Fristenstillstand nein'!C$6),IF(WEEKDAY(A164+'Fristenstillstand nein'!C$6)=1,(A164+1+'Fristenstillstand nein'!C$6),A164+'Fristenstillstand nein'!C$6))</f>
        <v>40735</v>
      </c>
      <c r="D164" s="1">
        <f>IF(COUNTIF(H$4:I$27,B164)=1,VLOOKUP(B164,H$4:I$27,2)+A164+'Fristenstillstand nein'!C$6,C164)</f>
        <v>40735</v>
      </c>
      <c r="E164">
        <v>9</v>
      </c>
    </row>
    <row r="165" spans="1:5" ht="15">
      <c r="A165" s="22">
        <f>DATE(YEAR('Fristenstillstand nein'!C$7),6,E165)</f>
        <v>40704</v>
      </c>
      <c r="B165" s="1">
        <f>A165+'Fristenstillstand nein'!C$6</f>
        <v>40734</v>
      </c>
      <c r="C165" s="1">
        <f>IF(WEEKDAY(A165+'Fristenstillstand nein'!C$6)=7,(A165+2+'Fristenstillstand nein'!C$6),IF(WEEKDAY(A165+'Fristenstillstand nein'!C$6)=1,(A165+1+'Fristenstillstand nein'!C$6),A165+'Fristenstillstand nein'!C$6))</f>
        <v>40735</v>
      </c>
      <c r="D165" s="1">
        <f>IF(COUNTIF(H$4:I$27,B165)=1,VLOOKUP(B165,H$4:I$27,2)+A165+'Fristenstillstand nein'!C$6,C165)</f>
        <v>40735</v>
      </c>
      <c r="E165">
        <v>10</v>
      </c>
    </row>
    <row r="166" spans="1:5" ht="15">
      <c r="A166" s="22">
        <f>DATE(YEAR('Fristenstillstand nein'!C$7),6,E166)</f>
        <v>40705</v>
      </c>
      <c r="B166" s="1">
        <f>A166+'Fristenstillstand nein'!C$6</f>
        <v>40735</v>
      </c>
      <c r="C166" s="1">
        <f>IF(WEEKDAY(A166+'Fristenstillstand nein'!C$6)=7,(A166+2+'Fristenstillstand nein'!C$6),IF(WEEKDAY(A166+'Fristenstillstand nein'!C$6)=1,(A166+1+'Fristenstillstand nein'!C$6),A166+'Fristenstillstand nein'!C$6))</f>
        <v>40735</v>
      </c>
      <c r="D166" s="1">
        <f>IF(COUNTIF(H$4:I$27,B166)=1,VLOOKUP(B166,H$4:I$27,2)+A166+'Fristenstillstand nein'!C$6,C166)</f>
        <v>40735</v>
      </c>
      <c r="E166">
        <v>11</v>
      </c>
    </row>
    <row r="167" spans="1:5" ht="15">
      <c r="A167" s="22">
        <f>DATE(YEAR('Fristenstillstand nein'!C$7),6,E167)</f>
        <v>40706</v>
      </c>
      <c r="B167" s="1">
        <f>A167+'Fristenstillstand nein'!C$6</f>
        <v>40736</v>
      </c>
      <c r="C167" s="1">
        <f>IF(WEEKDAY(A167+'Fristenstillstand nein'!C$6)=7,(A167+2+'Fristenstillstand nein'!C$6),IF(WEEKDAY(A167+'Fristenstillstand nein'!C$6)=1,(A167+1+'Fristenstillstand nein'!C$6),A167+'Fristenstillstand nein'!C$6))</f>
        <v>40736</v>
      </c>
      <c r="D167" s="1">
        <f>IF(COUNTIF(H$4:I$27,B167)=1,VLOOKUP(B167,H$4:I$27,2)+A167+'Fristenstillstand nein'!C$6,C167)</f>
        <v>40736</v>
      </c>
      <c r="E167">
        <v>12</v>
      </c>
    </row>
    <row r="168" spans="1:5" ht="15">
      <c r="A168" s="22">
        <f>DATE(YEAR('Fristenstillstand nein'!C$7),6,E168)</f>
        <v>40707</v>
      </c>
      <c r="B168" s="1">
        <f>A168+'Fristenstillstand nein'!C$6</f>
        <v>40737</v>
      </c>
      <c r="C168" s="1">
        <f>IF(WEEKDAY(A168+'Fristenstillstand nein'!C$6)=7,(A168+2+'Fristenstillstand nein'!C$6),IF(WEEKDAY(A168+'Fristenstillstand nein'!C$6)=1,(A168+1+'Fristenstillstand nein'!C$6),A168+'Fristenstillstand nein'!C$6))</f>
        <v>40737</v>
      </c>
      <c r="D168" s="1">
        <f>IF(COUNTIF(H$4:I$27,B168)=1,VLOOKUP(B168,H$4:I$27,2)+A168+'Fristenstillstand nein'!C$6,C168)</f>
        <v>40737</v>
      </c>
      <c r="E168">
        <v>13</v>
      </c>
    </row>
    <row r="169" spans="1:5" ht="15">
      <c r="A169" s="22">
        <f>DATE(YEAR('Fristenstillstand nein'!C$7),6,E169)</f>
        <v>40708</v>
      </c>
      <c r="B169" s="1">
        <f>A169+'Fristenstillstand nein'!C$6</f>
        <v>40738</v>
      </c>
      <c r="C169" s="1">
        <f>IF(WEEKDAY(A169+'Fristenstillstand nein'!C$6)=7,(A169+2+'Fristenstillstand nein'!C$6),IF(WEEKDAY(A169+'Fristenstillstand nein'!C$6)=1,(A169+1+'Fristenstillstand nein'!C$6),A169+'Fristenstillstand nein'!C$6))</f>
        <v>40738</v>
      </c>
      <c r="D169" s="1">
        <f>IF(COUNTIF(H$4:I$27,B169)=1,VLOOKUP(B169,H$4:I$27,2)+A169+'Fristenstillstand nein'!C$6,C169)</f>
        <v>40738</v>
      </c>
      <c r="E169">
        <v>14</v>
      </c>
    </row>
    <row r="170" spans="1:5" ht="15">
      <c r="A170" s="22">
        <f>DATE(YEAR('Fristenstillstand nein'!C$7),6,E170)</f>
        <v>40709</v>
      </c>
      <c r="B170" s="1">
        <f>A170+'Fristenstillstand nein'!C$6</f>
        <v>40739</v>
      </c>
      <c r="C170" s="1">
        <f>IF(WEEKDAY(A170+'Fristenstillstand nein'!C$6)=7,(A170+2+'Fristenstillstand nein'!C$6),IF(WEEKDAY(A170+'Fristenstillstand nein'!C$6)=1,(A170+1+'Fristenstillstand nein'!C$6),A170+'Fristenstillstand nein'!C$6))</f>
        <v>40739</v>
      </c>
      <c r="D170" s="1">
        <f>IF(COUNTIF(H$4:I$27,B170)=1,VLOOKUP(B170,H$4:I$27,2)+A170+'Fristenstillstand nein'!C$6,C170)</f>
        <v>40739</v>
      </c>
      <c r="E170">
        <v>15</v>
      </c>
    </row>
    <row r="171" spans="1:5" ht="15">
      <c r="A171" s="22">
        <f>DATE(YEAR('Fristenstillstand nein'!C$7),6,E171)</f>
        <v>40710</v>
      </c>
      <c r="B171" s="1">
        <f>A171+'Fristenstillstand nein'!C$6</f>
        <v>40740</v>
      </c>
      <c r="C171" s="1">
        <f>IF(WEEKDAY(A171+'Fristenstillstand nein'!C$6)=7,(A171+2+'Fristenstillstand nein'!C$6),IF(WEEKDAY(A171+'Fristenstillstand nein'!C$6)=1,(A171+1+'Fristenstillstand nein'!C$6),A171+'Fristenstillstand nein'!C$6))</f>
        <v>40742</v>
      </c>
      <c r="D171" s="1">
        <f>IF(COUNTIF(H$4:I$27,B171)=1,VLOOKUP(B171,H$4:I$27,2)+A171+'Fristenstillstand nein'!C$6,C171)</f>
        <v>40742</v>
      </c>
      <c r="E171">
        <v>16</v>
      </c>
    </row>
    <row r="172" spans="1:5" ht="15">
      <c r="A172" s="22">
        <f>DATE(YEAR('Fristenstillstand nein'!C$7),6,E172)</f>
        <v>40711</v>
      </c>
      <c r="B172" s="1">
        <f>A172+'Fristenstillstand nein'!C$6</f>
        <v>40741</v>
      </c>
      <c r="C172" s="1">
        <f>IF(WEEKDAY(A172+'Fristenstillstand nein'!C$6)=7,(A172+2+'Fristenstillstand nein'!C$6),IF(WEEKDAY(A172+'Fristenstillstand nein'!C$6)=1,(A172+1+'Fristenstillstand nein'!C$6),A172+'Fristenstillstand nein'!C$6))</f>
        <v>40742</v>
      </c>
      <c r="D172" s="1">
        <f>IF(COUNTIF(H$4:I$27,B172)=1,VLOOKUP(B172,H$4:I$27,2)+A172+'Fristenstillstand nein'!C$6,C172)</f>
        <v>40742</v>
      </c>
      <c r="E172">
        <v>17</v>
      </c>
    </row>
    <row r="173" spans="1:5" ht="15">
      <c r="A173" s="22">
        <f>DATE(YEAR('Fristenstillstand nein'!C$7),6,E173)</f>
        <v>40712</v>
      </c>
      <c r="B173" s="1">
        <f>A173+'Fristenstillstand nein'!C$6</f>
        <v>40742</v>
      </c>
      <c r="C173" s="1">
        <f>IF(WEEKDAY(A173+'Fristenstillstand nein'!C$6)=7,(A173+2+'Fristenstillstand nein'!C$6),IF(WEEKDAY(A173+'Fristenstillstand nein'!C$6)=1,(A173+1+'Fristenstillstand nein'!C$6),A173+'Fristenstillstand nein'!C$6))</f>
        <v>40742</v>
      </c>
      <c r="D173" s="1">
        <f>IF(COUNTIF(H$4:I$27,B173)=1,VLOOKUP(B173,H$4:I$27,2)+A173+'Fristenstillstand nein'!C$6,C173)</f>
        <v>40742</v>
      </c>
      <c r="E173">
        <v>18</v>
      </c>
    </row>
    <row r="174" spans="1:5" ht="15">
      <c r="A174" s="22">
        <f>DATE(YEAR('Fristenstillstand nein'!C$7),6,E174)</f>
        <v>40713</v>
      </c>
      <c r="B174" s="1">
        <f>A174+'Fristenstillstand nein'!C$6</f>
        <v>40743</v>
      </c>
      <c r="C174" s="1">
        <f>IF(WEEKDAY(A174+'Fristenstillstand nein'!C$6)=7,(A174+2+'Fristenstillstand nein'!C$6),IF(WEEKDAY(A174+'Fristenstillstand nein'!C$6)=1,(A174+1+'Fristenstillstand nein'!C$6),A174+'Fristenstillstand nein'!C$6))</f>
        <v>40743</v>
      </c>
      <c r="D174" s="1">
        <f>IF(COUNTIF(H$4:I$27,B174)=1,VLOOKUP(B174,H$4:I$27,2)+A174+'Fristenstillstand nein'!C$6,C174)</f>
        <v>40743</v>
      </c>
      <c r="E174">
        <v>19</v>
      </c>
    </row>
    <row r="175" spans="1:5" ht="15">
      <c r="A175" s="22">
        <f>DATE(YEAR('Fristenstillstand nein'!C$7),6,E175)</f>
        <v>40714</v>
      </c>
      <c r="B175" s="1">
        <f>A175+'Fristenstillstand nein'!C$6</f>
        <v>40744</v>
      </c>
      <c r="C175" s="1">
        <f>IF(WEEKDAY(A175+'Fristenstillstand nein'!C$6)=7,(A175+2+'Fristenstillstand nein'!C$6),IF(WEEKDAY(A175+'Fristenstillstand nein'!C$6)=1,(A175+1+'Fristenstillstand nein'!C$6),A175+'Fristenstillstand nein'!C$6))</f>
        <v>40744</v>
      </c>
      <c r="D175" s="1">
        <f>IF(COUNTIF(H$4:I$27,B175)=1,VLOOKUP(B175,H$4:I$27,2)+A175+'Fristenstillstand nein'!C$6,C175)</f>
        <v>40744</v>
      </c>
      <c r="E175">
        <v>20</v>
      </c>
    </row>
    <row r="176" spans="1:5" ht="15">
      <c r="A176" s="22">
        <f>DATE(YEAR('Fristenstillstand nein'!C$7),6,E176)</f>
        <v>40715</v>
      </c>
      <c r="B176" s="1">
        <f>A176+'Fristenstillstand nein'!C$6</f>
        <v>40745</v>
      </c>
      <c r="C176" s="1">
        <f>IF(WEEKDAY(A176+'Fristenstillstand nein'!C$6)=7,(A176+2+'Fristenstillstand nein'!C$6),IF(WEEKDAY(A176+'Fristenstillstand nein'!C$6)=1,(A176+1+'Fristenstillstand nein'!C$6),A176+'Fristenstillstand nein'!C$6))</f>
        <v>40745</v>
      </c>
      <c r="D176" s="1">
        <f>IF(COUNTIF(H$4:I$27,B176)=1,VLOOKUP(B176,H$4:I$27,2)+A176+'Fristenstillstand nein'!C$6,C176)</f>
        <v>40745</v>
      </c>
      <c r="E176">
        <v>21</v>
      </c>
    </row>
    <row r="177" spans="1:5" ht="15">
      <c r="A177" s="22">
        <f>DATE(YEAR('Fristenstillstand nein'!C$7),6,E177)</f>
        <v>40716</v>
      </c>
      <c r="B177" s="1">
        <f>A177+'Fristenstillstand nein'!C$6</f>
        <v>40746</v>
      </c>
      <c r="C177" s="1">
        <f>IF(WEEKDAY(A177+'Fristenstillstand nein'!C$6)=7,(A177+2+'Fristenstillstand nein'!C$6),IF(WEEKDAY(A177+'Fristenstillstand nein'!C$6)=1,(A177+1+'Fristenstillstand nein'!C$6),A177+'Fristenstillstand nein'!C$6))</f>
        <v>40746</v>
      </c>
      <c r="D177" s="1">
        <f>IF(COUNTIF(H$4:I$27,B177)=1,VLOOKUP(B177,H$4:I$27,2)+A177+'Fristenstillstand nein'!C$6,C177)</f>
        <v>40746</v>
      </c>
      <c r="E177">
        <v>22</v>
      </c>
    </row>
    <row r="178" spans="1:5" ht="15">
      <c r="A178" s="22">
        <f>DATE(YEAR('Fristenstillstand nein'!C$7),6,E178)</f>
        <v>40717</v>
      </c>
      <c r="B178" s="1">
        <f>A178+'Fristenstillstand nein'!C$6</f>
        <v>40747</v>
      </c>
      <c r="C178" s="1">
        <f>IF(WEEKDAY(A178+'Fristenstillstand nein'!C$6)=7,(A178+2+'Fristenstillstand nein'!C$6),IF(WEEKDAY(A178+'Fristenstillstand nein'!C$6)=1,(A178+1+'Fristenstillstand nein'!C$6),A178+'Fristenstillstand nein'!C$6))</f>
        <v>40749</v>
      </c>
      <c r="D178" s="1">
        <f>IF(COUNTIF(H$4:I$27,B178)=1,VLOOKUP(B178,H$4:I$27,2)+A178+'Fristenstillstand nein'!C$6,C178)</f>
        <v>40749</v>
      </c>
      <c r="E178">
        <v>23</v>
      </c>
    </row>
    <row r="179" spans="1:5" ht="15">
      <c r="A179" s="22">
        <f>DATE(YEAR('Fristenstillstand nein'!C$7),6,E179)</f>
        <v>40718</v>
      </c>
      <c r="B179" s="1">
        <f>A179+'Fristenstillstand nein'!C$6</f>
        <v>40748</v>
      </c>
      <c r="C179" s="1">
        <f>IF(WEEKDAY(A179+'Fristenstillstand nein'!C$6)=7,(A179+2+'Fristenstillstand nein'!C$6),IF(WEEKDAY(A179+'Fristenstillstand nein'!C$6)=1,(A179+1+'Fristenstillstand nein'!C$6),A179+'Fristenstillstand nein'!C$6))</f>
        <v>40749</v>
      </c>
      <c r="D179" s="1">
        <f>IF(COUNTIF(H$4:I$27,B179)=1,VLOOKUP(B179,H$4:I$27,2)+A179+'Fristenstillstand nein'!C$6,C179)</f>
        <v>40749</v>
      </c>
      <c r="E179">
        <v>24</v>
      </c>
    </row>
    <row r="180" spans="1:5" ht="15">
      <c r="A180" s="22">
        <f>DATE(YEAR('Fristenstillstand nein'!C$7),6,E180)</f>
        <v>40719</v>
      </c>
      <c r="B180" s="1">
        <f>A180+'Fristenstillstand nein'!C$6</f>
        <v>40749</v>
      </c>
      <c r="C180" s="1">
        <f>IF(WEEKDAY(A180+'Fristenstillstand nein'!C$6)=7,(A180+2+'Fristenstillstand nein'!C$6),IF(WEEKDAY(A180+'Fristenstillstand nein'!C$6)=1,(A180+1+'Fristenstillstand nein'!C$6),A180+'Fristenstillstand nein'!C$6))</f>
        <v>40749</v>
      </c>
      <c r="D180" s="1">
        <f>IF(COUNTIF(H$4:I$27,B180)=1,VLOOKUP(B180,H$4:I$27,2)+A180+'Fristenstillstand nein'!C$6,C180)</f>
        <v>40749</v>
      </c>
      <c r="E180">
        <v>25</v>
      </c>
    </row>
    <row r="181" spans="1:5" ht="15">
      <c r="A181" s="22">
        <f>DATE(YEAR('Fristenstillstand nein'!C$7),6,E181)</f>
        <v>40720</v>
      </c>
      <c r="B181" s="1">
        <f>A181+'Fristenstillstand nein'!C$6</f>
        <v>40750</v>
      </c>
      <c r="C181" s="1">
        <f>IF(WEEKDAY(A181+'Fristenstillstand nein'!C$6)=7,(A181+2+'Fristenstillstand nein'!C$6),IF(WEEKDAY(A181+'Fristenstillstand nein'!C$6)=1,(A181+1+'Fristenstillstand nein'!C$6),A181+'Fristenstillstand nein'!C$6))</f>
        <v>40750</v>
      </c>
      <c r="D181" s="1">
        <f>IF(COUNTIF(H$4:I$27,B181)=1,VLOOKUP(B181,H$4:I$27,2)+A181+'Fristenstillstand nein'!C$6,C181)</f>
        <v>40750</v>
      </c>
      <c r="E181">
        <v>26</v>
      </c>
    </row>
    <row r="182" spans="1:5" ht="15">
      <c r="A182" s="22">
        <f>DATE(YEAR('Fristenstillstand nein'!C$7),6,E182)</f>
        <v>40721</v>
      </c>
      <c r="B182" s="1">
        <f>A182+'Fristenstillstand nein'!C$6</f>
        <v>40751</v>
      </c>
      <c r="C182" s="1">
        <f>IF(WEEKDAY(A182+'Fristenstillstand nein'!C$6)=7,(A182+2+'Fristenstillstand nein'!C$6),IF(WEEKDAY(A182+'Fristenstillstand nein'!C$6)=1,(A182+1+'Fristenstillstand nein'!C$6),A182+'Fristenstillstand nein'!C$6))</f>
        <v>40751</v>
      </c>
      <c r="D182" s="1">
        <f>IF(COUNTIF(H$4:I$27,B182)=1,VLOOKUP(B182,H$4:I$27,2)+A182+'Fristenstillstand nein'!C$6,C182)</f>
        <v>40751</v>
      </c>
      <c r="E182">
        <v>27</v>
      </c>
    </row>
    <row r="183" spans="1:5" ht="15">
      <c r="A183" s="22">
        <f>DATE(YEAR('Fristenstillstand nein'!C$7),6,E183)</f>
        <v>40722</v>
      </c>
      <c r="B183" s="1">
        <f>A183+'Fristenstillstand nein'!C$6</f>
        <v>40752</v>
      </c>
      <c r="C183" s="1">
        <f>IF(WEEKDAY(A183+'Fristenstillstand nein'!C$6)=7,(A183+2+'Fristenstillstand nein'!C$6),IF(WEEKDAY(A183+'Fristenstillstand nein'!C$6)=1,(A183+1+'Fristenstillstand nein'!C$6),A183+'Fristenstillstand nein'!C$6))</f>
        <v>40752</v>
      </c>
      <c r="D183" s="1">
        <f>IF(COUNTIF(H$4:I$27,B183)=1,VLOOKUP(B183,H$4:I$27,2)+A183+'Fristenstillstand nein'!C$6,C183)</f>
        <v>40752</v>
      </c>
      <c r="E183">
        <v>28</v>
      </c>
    </row>
    <row r="184" spans="1:5" ht="15">
      <c r="A184" s="22">
        <f>DATE(YEAR('Fristenstillstand nein'!C$7),6,E184)</f>
        <v>40723</v>
      </c>
      <c r="B184" s="1">
        <f>A184+'Fristenstillstand nein'!C$6</f>
        <v>40753</v>
      </c>
      <c r="C184" s="1">
        <f>IF(WEEKDAY(A184+'Fristenstillstand nein'!C$6)=7,(A184+2+'Fristenstillstand nein'!C$6),IF(WEEKDAY(A184+'Fristenstillstand nein'!C$6)=1,(A184+1+'Fristenstillstand nein'!C$6),A184+'Fristenstillstand nein'!C$6))</f>
        <v>40753</v>
      </c>
      <c r="D184" s="1">
        <f>IF(COUNTIF(H$4:I$27,B184)=1,VLOOKUP(B184,H$4:I$27,2)+A184+'Fristenstillstand nein'!C$6,C184)</f>
        <v>40753</v>
      </c>
      <c r="E184">
        <v>29</v>
      </c>
    </row>
    <row r="185" spans="1:5" ht="15">
      <c r="A185" s="22">
        <f>DATE(YEAR('Fristenstillstand nein'!C$7),6,E185)</f>
        <v>40724</v>
      </c>
      <c r="B185" s="1">
        <f>A185+'Fristenstillstand nein'!C$6</f>
        <v>40754</v>
      </c>
      <c r="C185" s="1">
        <f>IF(WEEKDAY(A185+'Fristenstillstand nein'!C$6)=7,(A185+2+'Fristenstillstand nein'!C$6),IF(WEEKDAY(A185+'Fristenstillstand nein'!C$6)=1,(A185+1+'Fristenstillstand nein'!C$6),A185+'Fristenstillstand nein'!C$6))</f>
        <v>40756</v>
      </c>
      <c r="D185" s="1">
        <f>IF(COUNTIF(H$4:I$27,B185)=1,VLOOKUP(B185,H$4:I$27,2)+A185+'Fristenstillstand nein'!C$6,C185)</f>
        <v>40757</v>
      </c>
      <c r="E185">
        <v>30</v>
      </c>
    </row>
    <row r="186" spans="1:5" ht="15">
      <c r="A186" s="22">
        <f>DATE(YEAR('Fristenstillstand nein'!C$7),7,E186)</f>
        <v>40725</v>
      </c>
      <c r="B186" s="1">
        <f>A186+'Fristenstillstand nein'!C$6</f>
        <v>40755</v>
      </c>
      <c r="C186" s="1">
        <f>IF(WEEKDAY(A186+'Fristenstillstand nein'!C$6)=7,(A186+2+'Fristenstillstand nein'!C$6),IF(WEEKDAY(A186+'Fristenstillstand nein'!C$6)=1,(A186+1+'Fristenstillstand nein'!C$6),A186+'Fristenstillstand nein'!C$6))</f>
        <v>40756</v>
      </c>
      <c r="D186" s="1">
        <f>IF(COUNTIF(H$4:I$27,B186)=1,VLOOKUP(B186,H$4:I$27,2)+A186+'Fristenstillstand nein'!C$6,C186)</f>
        <v>40757</v>
      </c>
      <c r="E186">
        <v>1</v>
      </c>
    </row>
    <row r="187" spans="1:5" ht="15">
      <c r="A187" s="22">
        <f>DATE(YEAR('Fristenstillstand nein'!C$7),7,E187)</f>
        <v>40726</v>
      </c>
      <c r="B187" s="1">
        <f>A187+'Fristenstillstand nein'!C$6</f>
        <v>40756</v>
      </c>
      <c r="C187" s="1">
        <f>IF(WEEKDAY(A187+'Fristenstillstand nein'!C$6)=7,(A187+2+'Fristenstillstand nein'!C$6),IF(WEEKDAY(A187+'Fristenstillstand nein'!C$6)=1,(A187+1+'Fristenstillstand nein'!C$6),A187+'Fristenstillstand nein'!C$6))</f>
        <v>40756</v>
      </c>
      <c r="D187" s="1">
        <f>IF(COUNTIF(H$4:I$27,B187)=1,VLOOKUP(B187,H$4:I$27,2)+A187+'Fristenstillstand nein'!C$6,C187)</f>
        <v>40757</v>
      </c>
      <c r="E187">
        <v>2</v>
      </c>
    </row>
    <row r="188" spans="1:5" ht="15">
      <c r="A188" s="22">
        <f>DATE(YEAR('Fristenstillstand nein'!C$7),7,E188)</f>
        <v>40727</v>
      </c>
      <c r="B188" s="1">
        <f>A188+'Fristenstillstand nein'!C$6</f>
        <v>40757</v>
      </c>
      <c r="C188" s="1">
        <f>IF(WEEKDAY(A188+'Fristenstillstand nein'!C$6)=7,(A188+2+'Fristenstillstand nein'!C$6),IF(WEEKDAY(A188+'Fristenstillstand nein'!C$6)=1,(A188+1+'Fristenstillstand nein'!C$6),A188+'Fristenstillstand nein'!C$6))</f>
        <v>40757</v>
      </c>
      <c r="D188" s="1">
        <f>IF(COUNTIF(H$4:I$27,B188)=1,VLOOKUP(B188,H$4:I$27,2)+A188+'Fristenstillstand nein'!C$6,C188)</f>
        <v>40757</v>
      </c>
      <c r="E188">
        <v>3</v>
      </c>
    </row>
    <row r="189" spans="1:5" ht="15">
      <c r="A189" s="22">
        <f>DATE(YEAR('Fristenstillstand nein'!C$7),7,E189)</f>
        <v>40728</v>
      </c>
      <c r="B189" s="1">
        <f>A189+'Fristenstillstand nein'!C$6</f>
        <v>40758</v>
      </c>
      <c r="C189" s="1">
        <f>IF(WEEKDAY(A189+'Fristenstillstand nein'!C$6)=7,(A189+2+'Fristenstillstand nein'!C$6),IF(WEEKDAY(A189+'Fristenstillstand nein'!C$6)=1,(A189+1+'Fristenstillstand nein'!C$6),A189+'Fristenstillstand nein'!C$6))</f>
        <v>40758</v>
      </c>
      <c r="D189" s="1">
        <f>IF(COUNTIF(H$4:I$27,B189)=1,VLOOKUP(B189,H$4:I$27,2)+A189+'Fristenstillstand nein'!C$6,C189)</f>
        <v>40758</v>
      </c>
      <c r="E189">
        <v>4</v>
      </c>
    </row>
    <row r="190" spans="1:5" ht="15">
      <c r="A190" s="22">
        <f>DATE(YEAR('Fristenstillstand nein'!C$7),7,E190)</f>
        <v>40729</v>
      </c>
      <c r="B190" s="1">
        <f>A190+'Fristenstillstand nein'!C$6</f>
        <v>40759</v>
      </c>
      <c r="C190" s="1">
        <f>IF(WEEKDAY(A190+'Fristenstillstand nein'!C$6)=7,(A190+2+'Fristenstillstand nein'!C$6),IF(WEEKDAY(A190+'Fristenstillstand nein'!C$6)=1,(A190+1+'Fristenstillstand nein'!C$6),A190+'Fristenstillstand nein'!C$6))</f>
        <v>40759</v>
      </c>
      <c r="D190" s="1">
        <f>IF(COUNTIF(H$4:I$27,B190)=1,VLOOKUP(B190,H$4:I$27,2)+A190+'Fristenstillstand nein'!C$6,C190)</f>
        <v>40759</v>
      </c>
      <c r="E190">
        <v>5</v>
      </c>
    </row>
    <row r="191" spans="1:5" ht="15">
      <c r="A191" s="22">
        <f>DATE(YEAR('Fristenstillstand nein'!C$7),7,E191)</f>
        <v>40730</v>
      </c>
      <c r="B191" s="1">
        <f>A191+'Fristenstillstand nein'!C$6</f>
        <v>40760</v>
      </c>
      <c r="C191" s="1">
        <f>IF(WEEKDAY(A191+'Fristenstillstand nein'!C$6)=7,(A191+2+'Fristenstillstand nein'!C$6),IF(WEEKDAY(A191+'Fristenstillstand nein'!C$6)=1,(A191+1+'Fristenstillstand nein'!C$6),A191+'Fristenstillstand nein'!C$6))</f>
        <v>40760</v>
      </c>
      <c r="D191" s="1">
        <f>IF(COUNTIF(H$4:I$27,B191)=1,VLOOKUP(B191,H$4:I$27,2)+A191+'Fristenstillstand nein'!C$6,C191)</f>
        <v>40760</v>
      </c>
      <c r="E191">
        <v>6</v>
      </c>
    </row>
    <row r="192" spans="1:5" ht="15">
      <c r="A192" s="22">
        <f>DATE(YEAR('Fristenstillstand nein'!C$7),7,E192)</f>
        <v>40731</v>
      </c>
      <c r="B192" s="1">
        <f>A192+'Fristenstillstand nein'!C$6</f>
        <v>40761</v>
      </c>
      <c r="C192" s="1">
        <f>IF(WEEKDAY(A192+'Fristenstillstand nein'!C$6)=7,(A192+2+'Fristenstillstand nein'!C$6),IF(WEEKDAY(A192+'Fristenstillstand nein'!C$6)=1,(A192+1+'Fristenstillstand nein'!C$6),A192+'Fristenstillstand nein'!C$6))</f>
        <v>40763</v>
      </c>
      <c r="D192" s="1">
        <f>IF(COUNTIF(H$4:I$27,B192)=1,VLOOKUP(B192,H$4:I$27,2)+A192+'Fristenstillstand nein'!C$6,C192)</f>
        <v>40763</v>
      </c>
      <c r="E192">
        <v>7</v>
      </c>
    </row>
    <row r="193" spans="1:5" ht="15">
      <c r="A193" s="22">
        <f>DATE(YEAR('Fristenstillstand nein'!C$7),7,E193)</f>
        <v>40732</v>
      </c>
      <c r="B193" s="1">
        <f>A193+'Fristenstillstand nein'!C$6</f>
        <v>40762</v>
      </c>
      <c r="C193" s="1">
        <f>IF(WEEKDAY(A193+'Fristenstillstand nein'!C$6)=7,(A193+2+'Fristenstillstand nein'!C$6),IF(WEEKDAY(A193+'Fristenstillstand nein'!C$6)=1,(A193+1+'Fristenstillstand nein'!C$6),A193+'Fristenstillstand nein'!C$6))</f>
        <v>40763</v>
      </c>
      <c r="D193" s="1">
        <f>IF(COUNTIF(H$4:I$27,B193)=1,VLOOKUP(B193,H$4:I$27,2)+A193+'Fristenstillstand nein'!C$6,C193)</f>
        <v>40763</v>
      </c>
      <c r="E193">
        <v>8</v>
      </c>
    </row>
    <row r="194" spans="1:5" ht="15">
      <c r="A194" s="22">
        <f>DATE(YEAR('Fristenstillstand nein'!C$7),7,E194)</f>
        <v>40733</v>
      </c>
      <c r="B194" s="1">
        <f>A194+'Fristenstillstand nein'!C$6</f>
        <v>40763</v>
      </c>
      <c r="C194" s="1">
        <f>IF(WEEKDAY(A194+'Fristenstillstand nein'!C$6)=7,(A194+2+'Fristenstillstand nein'!C$6),IF(WEEKDAY(A194+'Fristenstillstand nein'!C$6)=1,(A194+1+'Fristenstillstand nein'!C$6),A194+'Fristenstillstand nein'!C$6))</f>
        <v>40763</v>
      </c>
      <c r="D194" s="1">
        <f>IF(COUNTIF(H$4:I$27,B194)=1,VLOOKUP(B194,H$4:I$27,2)+A194+'Fristenstillstand nein'!C$6,C194)</f>
        <v>40763</v>
      </c>
      <c r="E194">
        <v>9</v>
      </c>
    </row>
    <row r="195" spans="1:5" ht="15">
      <c r="A195" s="22">
        <f>DATE(YEAR('Fristenstillstand nein'!C$7),7,E195)</f>
        <v>40734</v>
      </c>
      <c r="B195" s="1">
        <f>A195+'Fristenstillstand nein'!C$6</f>
        <v>40764</v>
      </c>
      <c r="C195" s="1">
        <f>IF(WEEKDAY(A195+'Fristenstillstand nein'!C$6)=7,(A195+2+'Fristenstillstand nein'!C$6),IF(WEEKDAY(A195+'Fristenstillstand nein'!C$6)=1,(A195+1+'Fristenstillstand nein'!C$6),A195+'Fristenstillstand nein'!C$6))</f>
        <v>40764</v>
      </c>
      <c r="D195" s="1">
        <f>IF(COUNTIF(H$4:I$27,B195)=1,VLOOKUP(B195,H$4:I$27,2)+A195+'Fristenstillstand nein'!C$6,C195)</f>
        <v>40764</v>
      </c>
      <c r="E195">
        <v>10</v>
      </c>
    </row>
    <row r="196" spans="1:5" ht="15">
      <c r="A196" s="22">
        <f>DATE(YEAR('Fristenstillstand nein'!C$7),7,E196)</f>
        <v>40735</v>
      </c>
      <c r="B196" s="1">
        <f>A196+'Fristenstillstand nein'!C$6</f>
        <v>40765</v>
      </c>
      <c r="C196" s="1">
        <f>IF(WEEKDAY(A196+'Fristenstillstand nein'!C$6)=7,(A196+2+'Fristenstillstand nein'!C$6),IF(WEEKDAY(A196+'Fristenstillstand nein'!C$6)=1,(A196+1+'Fristenstillstand nein'!C$6),A196+'Fristenstillstand nein'!C$6))</f>
        <v>40765</v>
      </c>
      <c r="D196" s="1">
        <f>IF(COUNTIF(H$4:I$27,B196)=1,VLOOKUP(B196,H$4:I$27,2)+A196+'Fristenstillstand nein'!C$6,C196)</f>
        <v>40765</v>
      </c>
      <c r="E196">
        <v>11</v>
      </c>
    </row>
    <row r="197" spans="1:5" ht="15">
      <c r="A197" s="22">
        <f>DATE(YEAR('Fristenstillstand nein'!C$7),7,E197)</f>
        <v>40736</v>
      </c>
      <c r="B197" s="1">
        <f>A197+'Fristenstillstand nein'!C$6</f>
        <v>40766</v>
      </c>
      <c r="C197" s="1">
        <f>IF(WEEKDAY(A197+'Fristenstillstand nein'!C$6)=7,(A197+2+'Fristenstillstand nein'!C$6),IF(WEEKDAY(A197+'Fristenstillstand nein'!C$6)=1,(A197+1+'Fristenstillstand nein'!C$6),A197+'Fristenstillstand nein'!C$6))</f>
        <v>40766</v>
      </c>
      <c r="D197" s="1">
        <f>IF(COUNTIF(H$4:I$27,B197)=1,VLOOKUP(B197,H$4:I$27,2)+A197+'Fristenstillstand nein'!C$6,C197)</f>
        <v>40766</v>
      </c>
      <c r="E197">
        <v>12</v>
      </c>
    </row>
    <row r="198" spans="1:5" ht="15">
      <c r="A198" s="22">
        <f>DATE(YEAR('Fristenstillstand nein'!C$7),7,E198)</f>
        <v>40737</v>
      </c>
      <c r="B198" s="1">
        <f>A198+'Fristenstillstand nein'!C$6</f>
        <v>40767</v>
      </c>
      <c r="C198" s="1">
        <f>IF(WEEKDAY(A198+'Fristenstillstand nein'!C$6)=7,(A198+2+'Fristenstillstand nein'!C$6),IF(WEEKDAY(A198+'Fristenstillstand nein'!C$6)=1,(A198+1+'Fristenstillstand nein'!C$6),A198+'Fristenstillstand nein'!C$6))</f>
        <v>40767</v>
      </c>
      <c r="D198" s="1">
        <f>IF(COUNTIF(H$4:I$27,B198)=1,VLOOKUP(B198,H$4:I$27,2)+A198+'Fristenstillstand nein'!C$6,C198)</f>
        <v>40767</v>
      </c>
      <c r="E198">
        <v>13</v>
      </c>
    </row>
    <row r="199" spans="1:5" ht="15">
      <c r="A199" s="22">
        <f>DATE(YEAR('Fristenstillstand nein'!C$7),7,E199)</f>
        <v>40738</v>
      </c>
      <c r="B199" s="1">
        <f>A199+'Fristenstillstand nein'!C$6</f>
        <v>40768</v>
      </c>
      <c r="C199" s="1">
        <f>IF(WEEKDAY(A199+'Fristenstillstand nein'!C$6)=7,(A199+2+'Fristenstillstand nein'!C$6),IF(WEEKDAY(A199+'Fristenstillstand nein'!C$6)=1,(A199+1+'Fristenstillstand nein'!C$6),A199+'Fristenstillstand nein'!C$6))</f>
        <v>40770</v>
      </c>
      <c r="D199" s="1">
        <f>IF(COUNTIF(H$4:I$27,B199)=1,VLOOKUP(B199,H$4:I$27,2)+A199+'Fristenstillstand nein'!C$6,C199)</f>
        <v>40770</v>
      </c>
      <c r="E199">
        <v>14</v>
      </c>
    </row>
    <row r="200" spans="1:5" ht="15">
      <c r="A200" s="22">
        <f>DATE(YEAR('Fristenstillstand nein'!C$7),7,E200)</f>
        <v>40739</v>
      </c>
      <c r="B200" s="1">
        <f>A200+'Fristenstillstand nein'!C$6</f>
        <v>40769</v>
      </c>
      <c r="C200" s="1">
        <f>IF(WEEKDAY(A200+'Fristenstillstand nein'!C$6)=7,(A200+2+'Fristenstillstand nein'!C$6),IF(WEEKDAY(A200+'Fristenstillstand nein'!C$6)=1,(A200+1+'Fristenstillstand nein'!C$6),A200+'Fristenstillstand nein'!C$6))</f>
        <v>40770</v>
      </c>
      <c r="D200" s="1">
        <f>IF(COUNTIF(H$4:I$27,B200)=1,VLOOKUP(B200,H$4:I$27,2)+A200+'Fristenstillstand nein'!C$6,C200)</f>
        <v>40770</v>
      </c>
      <c r="E200">
        <v>15</v>
      </c>
    </row>
    <row r="201" spans="1:5" ht="15">
      <c r="A201" s="22">
        <f>DATE(YEAR('Fristenstillstand nein'!C$7),7,E201)</f>
        <v>40740</v>
      </c>
      <c r="B201" s="1">
        <f>A201+'Fristenstillstand nein'!C$6</f>
        <v>40770</v>
      </c>
      <c r="C201" s="1">
        <f>IF(WEEKDAY(A201+'Fristenstillstand nein'!C$6)=7,(A201+2+'Fristenstillstand nein'!C$6),IF(WEEKDAY(A201+'Fristenstillstand nein'!C$6)=1,(A201+1+'Fristenstillstand nein'!C$6),A201+'Fristenstillstand nein'!C$6))</f>
        <v>40770</v>
      </c>
      <c r="D201" s="1">
        <f>IF(COUNTIF(H$4:I$27,B201)=1,VLOOKUP(B201,H$4:I$27,2)+A201+'Fristenstillstand nein'!C$6,C201)</f>
        <v>40770</v>
      </c>
      <c r="E201">
        <v>16</v>
      </c>
    </row>
    <row r="202" spans="1:5" ht="15">
      <c r="A202" s="22">
        <f>DATE(YEAR('Fristenstillstand nein'!C$7),7,E202)</f>
        <v>40741</v>
      </c>
      <c r="B202" s="1">
        <f>A202+'Fristenstillstand nein'!C$6</f>
        <v>40771</v>
      </c>
      <c r="C202" s="1">
        <f>IF(WEEKDAY(A202+'Fristenstillstand nein'!C$6)=7,(A202+2+'Fristenstillstand nein'!C$6),IF(WEEKDAY(A202+'Fristenstillstand nein'!C$6)=1,(A202+1+'Fristenstillstand nein'!C$6),A202+'Fristenstillstand nein'!C$6))</f>
        <v>40771</v>
      </c>
      <c r="D202" s="1">
        <f>IF(COUNTIF(H$4:I$27,B202)=1,VLOOKUP(B202,H$4:I$27,2)+A202+'Fristenstillstand nein'!C$6,C202)</f>
        <v>40771</v>
      </c>
      <c r="E202">
        <v>17</v>
      </c>
    </row>
    <row r="203" spans="1:5" ht="15">
      <c r="A203" s="22">
        <f>DATE(YEAR('Fristenstillstand nein'!C$7),7,E203)</f>
        <v>40742</v>
      </c>
      <c r="B203" s="1">
        <f>A203+'Fristenstillstand nein'!C$6</f>
        <v>40772</v>
      </c>
      <c r="C203" s="1">
        <f>IF(WEEKDAY(A203+'Fristenstillstand nein'!C$6)=7,(A203+2+'Fristenstillstand nein'!C$6),IF(WEEKDAY(A203+'Fristenstillstand nein'!C$6)=1,(A203+1+'Fristenstillstand nein'!C$6),A203+'Fristenstillstand nein'!C$6))</f>
        <v>40772</v>
      </c>
      <c r="D203" s="1">
        <f>IF(COUNTIF(H$4:I$27,B203)=1,VLOOKUP(B203,H$4:I$27,2)+A203+'Fristenstillstand nein'!C$6,C203)</f>
        <v>40772</v>
      </c>
      <c r="E203">
        <v>18</v>
      </c>
    </row>
    <row r="204" spans="1:5" ht="15">
      <c r="A204" s="22">
        <f>DATE(YEAR('Fristenstillstand nein'!C$7),7,E204)</f>
        <v>40743</v>
      </c>
      <c r="B204" s="1">
        <f>A204+'Fristenstillstand nein'!C$6</f>
        <v>40773</v>
      </c>
      <c r="C204" s="1">
        <f>IF(WEEKDAY(A204+'Fristenstillstand nein'!C$6)=7,(A204+2+'Fristenstillstand nein'!C$6),IF(WEEKDAY(A204+'Fristenstillstand nein'!C$6)=1,(A204+1+'Fristenstillstand nein'!C$6),A204+'Fristenstillstand nein'!C$6))</f>
        <v>40773</v>
      </c>
      <c r="D204" s="1">
        <f>IF(COUNTIF(H$4:I$27,B204)=1,VLOOKUP(B204,H$4:I$27,2)+A204+'Fristenstillstand nein'!C$6,C204)</f>
        <v>40773</v>
      </c>
      <c r="E204">
        <v>19</v>
      </c>
    </row>
    <row r="205" spans="1:5" ht="15">
      <c r="A205" s="22">
        <f>DATE(YEAR('Fristenstillstand nein'!C$7),7,E205)</f>
        <v>40744</v>
      </c>
      <c r="B205" s="1">
        <f>A205+'Fristenstillstand nein'!C$6</f>
        <v>40774</v>
      </c>
      <c r="C205" s="1">
        <f>IF(WEEKDAY(A205+'Fristenstillstand nein'!C$6)=7,(A205+2+'Fristenstillstand nein'!C$6),IF(WEEKDAY(A205+'Fristenstillstand nein'!C$6)=1,(A205+1+'Fristenstillstand nein'!C$6),A205+'Fristenstillstand nein'!C$6))</f>
        <v>40774</v>
      </c>
      <c r="D205" s="1">
        <f>IF(COUNTIF(H$4:I$27,B205)=1,VLOOKUP(B205,H$4:I$27,2)+A205+'Fristenstillstand nein'!C$6,C205)</f>
        <v>40774</v>
      </c>
      <c r="E205">
        <v>20</v>
      </c>
    </row>
    <row r="206" spans="1:5" ht="15">
      <c r="A206" s="22">
        <f>DATE(YEAR('Fristenstillstand nein'!C$7),7,E206)</f>
        <v>40745</v>
      </c>
      <c r="B206" s="1">
        <f>A206+'Fristenstillstand nein'!C$6</f>
        <v>40775</v>
      </c>
      <c r="C206" s="1">
        <f>IF(WEEKDAY(A206+'Fristenstillstand nein'!C$6)=7,(A206+2+'Fristenstillstand nein'!C$6),IF(WEEKDAY(A206+'Fristenstillstand nein'!C$6)=1,(A206+1+'Fristenstillstand nein'!C$6),A206+'Fristenstillstand nein'!C$6))</f>
        <v>40777</v>
      </c>
      <c r="D206" s="1">
        <f>IF(COUNTIF(H$4:I$27,B206)=1,VLOOKUP(B206,H$4:I$27,2)+A206+'Fristenstillstand nein'!C$6,C206)</f>
        <v>40777</v>
      </c>
      <c r="E206">
        <v>21</v>
      </c>
    </row>
    <row r="207" spans="1:5" ht="15">
      <c r="A207" s="22">
        <f>DATE(YEAR('Fristenstillstand nein'!C$7),7,E207)</f>
        <v>40746</v>
      </c>
      <c r="B207" s="1">
        <f>A207+'Fristenstillstand nein'!C$6</f>
        <v>40776</v>
      </c>
      <c r="C207" s="1">
        <f>IF(WEEKDAY(A207+'Fristenstillstand nein'!C$6)=7,(A207+2+'Fristenstillstand nein'!C$6),IF(WEEKDAY(A207+'Fristenstillstand nein'!C$6)=1,(A207+1+'Fristenstillstand nein'!C$6),A207+'Fristenstillstand nein'!C$6))</f>
        <v>40777</v>
      </c>
      <c r="D207" s="1">
        <f>IF(COUNTIF(H$4:I$27,B207)=1,VLOOKUP(B207,H$4:I$27,2)+A207+'Fristenstillstand nein'!C$6,C207)</f>
        <v>40777</v>
      </c>
      <c r="E207">
        <v>22</v>
      </c>
    </row>
    <row r="208" spans="1:5" ht="15">
      <c r="A208" s="22">
        <f>DATE(YEAR('Fristenstillstand nein'!C$7),7,E208)</f>
        <v>40747</v>
      </c>
      <c r="B208" s="1">
        <f>A208+'Fristenstillstand nein'!C$6</f>
        <v>40777</v>
      </c>
      <c r="C208" s="1">
        <f>IF(WEEKDAY(A208+'Fristenstillstand nein'!C$6)=7,(A208+2+'Fristenstillstand nein'!C$6),IF(WEEKDAY(A208+'Fristenstillstand nein'!C$6)=1,(A208+1+'Fristenstillstand nein'!C$6),A208+'Fristenstillstand nein'!C$6))</f>
        <v>40777</v>
      </c>
      <c r="D208" s="1">
        <f>IF(COUNTIF(H$4:I$27,B208)=1,VLOOKUP(B208,H$4:I$27,2)+A208+'Fristenstillstand nein'!C$6,C208)</f>
        <v>40777</v>
      </c>
      <c r="E208">
        <v>23</v>
      </c>
    </row>
    <row r="209" spans="1:5" ht="15">
      <c r="A209" s="22">
        <f>DATE(YEAR('Fristenstillstand nein'!C$7),7,E209)</f>
        <v>40748</v>
      </c>
      <c r="B209" s="1">
        <f>A209+'Fristenstillstand nein'!C$6</f>
        <v>40778</v>
      </c>
      <c r="C209" s="1">
        <f>IF(WEEKDAY(A209+'Fristenstillstand nein'!C$6)=7,(A209+2+'Fristenstillstand nein'!C$6),IF(WEEKDAY(A209+'Fristenstillstand nein'!C$6)=1,(A209+1+'Fristenstillstand nein'!C$6),A209+'Fristenstillstand nein'!C$6))</f>
        <v>40778</v>
      </c>
      <c r="D209" s="1">
        <f>IF(COUNTIF(H$4:I$27,B209)=1,VLOOKUP(B209,H$4:I$27,2)+A209+'Fristenstillstand nein'!C$6,C209)</f>
        <v>40778</v>
      </c>
      <c r="E209">
        <v>24</v>
      </c>
    </row>
    <row r="210" spans="1:5" ht="15">
      <c r="A210" s="22">
        <f>DATE(YEAR('Fristenstillstand nein'!C$7),7,E210)</f>
        <v>40749</v>
      </c>
      <c r="B210" s="1">
        <f>A210+'Fristenstillstand nein'!C$6</f>
        <v>40779</v>
      </c>
      <c r="C210" s="1">
        <f>IF(WEEKDAY(A210+'Fristenstillstand nein'!C$6)=7,(A210+2+'Fristenstillstand nein'!C$6),IF(WEEKDAY(A210+'Fristenstillstand nein'!C$6)=1,(A210+1+'Fristenstillstand nein'!C$6),A210+'Fristenstillstand nein'!C$6))</f>
        <v>40779</v>
      </c>
      <c r="D210" s="1">
        <f>IF(COUNTIF(H$4:I$27,B210)=1,VLOOKUP(B210,H$4:I$27,2)+A210+'Fristenstillstand nein'!C$6,C210)</f>
        <v>40779</v>
      </c>
      <c r="E210">
        <v>25</v>
      </c>
    </row>
    <row r="211" spans="1:5" ht="15">
      <c r="A211" s="22">
        <f>DATE(YEAR('Fristenstillstand nein'!C$7),7,E211)</f>
        <v>40750</v>
      </c>
      <c r="B211" s="1">
        <f>A211+'Fristenstillstand nein'!C$6</f>
        <v>40780</v>
      </c>
      <c r="C211" s="1">
        <f>IF(WEEKDAY(A211+'Fristenstillstand nein'!C$6)=7,(A211+2+'Fristenstillstand nein'!C$6),IF(WEEKDAY(A211+'Fristenstillstand nein'!C$6)=1,(A211+1+'Fristenstillstand nein'!C$6),A211+'Fristenstillstand nein'!C$6))</f>
        <v>40780</v>
      </c>
      <c r="D211" s="1">
        <f>IF(COUNTIF(H$4:I$27,B211)=1,VLOOKUP(B211,H$4:I$27,2)+A211+'Fristenstillstand nein'!C$6,C211)</f>
        <v>40780</v>
      </c>
      <c r="E211">
        <v>26</v>
      </c>
    </row>
    <row r="212" spans="1:5" ht="15">
      <c r="A212" s="22">
        <f>DATE(YEAR('Fristenstillstand nein'!C$7),7,E212)</f>
        <v>40751</v>
      </c>
      <c r="B212" s="1">
        <f>A212+'Fristenstillstand nein'!C$6</f>
        <v>40781</v>
      </c>
      <c r="C212" s="1">
        <f>IF(WEEKDAY(A212+'Fristenstillstand nein'!C$6)=7,(A212+2+'Fristenstillstand nein'!C$6),IF(WEEKDAY(A212+'Fristenstillstand nein'!C$6)=1,(A212+1+'Fristenstillstand nein'!C$6),A212+'Fristenstillstand nein'!C$6))</f>
        <v>40781</v>
      </c>
      <c r="D212" s="1">
        <f>IF(COUNTIF(H$4:I$27,B212)=1,VLOOKUP(B212,H$4:I$27,2)+A212+'Fristenstillstand nein'!C$6,C212)</f>
        <v>40781</v>
      </c>
      <c r="E212">
        <v>27</v>
      </c>
    </row>
    <row r="213" spans="1:5" ht="15">
      <c r="A213" s="22">
        <f>DATE(YEAR('Fristenstillstand nein'!C$7),7,E213)</f>
        <v>40752</v>
      </c>
      <c r="B213" s="1">
        <f>A213+'Fristenstillstand nein'!C$6</f>
        <v>40782</v>
      </c>
      <c r="C213" s="1">
        <f>IF(WEEKDAY(A213+'Fristenstillstand nein'!C$6)=7,(A213+2+'Fristenstillstand nein'!C$6),IF(WEEKDAY(A213+'Fristenstillstand nein'!C$6)=1,(A213+1+'Fristenstillstand nein'!C$6),A213+'Fristenstillstand nein'!C$6))</f>
        <v>40784</v>
      </c>
      <c r="D213" s="1">
        <f>IF(COUNTIF(H$4:I$27,B213)=1,VLOOKUP(B213,H$4:I$27,2)+A213+'Fristenstillstand nein'!C$6,C213)</f>
        <v>40784</v>
      </c>
      <c r="E213">
        <v>28</v>
      </c>
    </row>
    <row r="214" spans="1:5" ht="15">
      <c r="A214" s="22">
        <f>DATE(YEAR('Fristenstillstand nein'!C$7),7,E214)</f>
        <v>40753</v>
      </c>
      <c r="B214" s="1">
        <f>A214+'Fristenstillstand nein'!C$6</f>
        <v>40783</v>
      </c>
      <c r="C214" s="1">
        <f>IF(WEEKDAY(A214+'Fristenstillstand nein'!C$6)=7,(A214+2+'Fristenstillstand nein'!C$6),IF(WEEKDAY(A214+'Fristenstillstand nein'!C$6)=1,(A214+1+'Fristenstillstand nein'!C$6),A214+'Fristenstillstand nein'!C$6))</f>
        <v>40784</v>
      </c>
      <c r="D214" s="1">
        <f>IF(COUNTIF(H$4:I$27,B214)=1,VLOOKUP(B214,H$4:I$27,2)+A214+'Fristenstillstand nein'!C$6,C214)</f>
        <v>40784</v>
      </c>
      <c r="E214">
        <v>29</v>
      </c>
    </row>
    <row r="215" spans="1:5" ht="15">
      <c r="A215" s="22">
        <f>DATE(YEAR('Fristenstillstand nein'!C$7),7,E215)</f>
        <v>40754</v>
      </c>
      <c r="B215" s="1">
        <f>A215+'Fristenstillstand nein'!C$6</f>
        <v>40784</v>
      </c>
      <c r="C215" s="1">
        <f>IF(WEEKDAY(A215+'Fristenstillstand nein'!C$6)=7,(A215+2+'Fristenstillstand nein'!C$6),IF(WEEKDAY(A215+'Fristenstillstand nein'!C$6)=1,(A215+1+'Fristenstillstand nein'!C$6),A215+'Fristenstillstand nein'!C$6))</f>
        <v>40784</v>
      </c>
      <c r="D215" s="1">
        <f>IF(COUNTIF(H$4:I$27,B215)=1,VLOOKUP(B215,H$4:I$27,2)+A215+'Fristenstillstand nein'!C$6,C215)</f>
        <v>40784</v>
      </c>
      <c r="E215">
        <v>30</v>
      </c>
    </row>
    <row r="216" spans="1:5" ht="15">
      <c r="A216" s="22">
        <f>DATE(YEAR('Fristenstillstand nein'!C$7),7,E216)</f>
        <v>40755</v>
      </c>
      <c r="B216" s="1">
        <f>A216+'Fristenstillstand nein'!C$6</f>
        <v>40785</v>
      </c>
      <c r="C216" s="1">
        <f>IF(WEEKDAY(A216+'Fristenstillstand nein'!C$6)=7,(A216+2+'Fristenstillstand nein'!C$6),IF(WEEKDAY(A216+'Fristenstillstand nein'!C$6)=1,(A216+1+'Fristenstillstand nein'!C$6),A216+'Fristenstillstand nein'!C$6))</f>
        <v>40785</v>
      </c>
      <c r="D216" s="1">
        <f>IF(COUNTIF(H$4:I$27,B216)=1,VLOOKUP(B216,H$4:I$27,2)+A216+'Fristenstillstand nein'!C$6,C216)</f>
        <v>40785</v>
      </c>
      <c r="E216">
        <v>31</v>
      </c>
    </row>
    <row r="217" spans="1:5" ht="15">
      <c r="A217" s="22">
        <f>DATE(YEAR('Fristenstillstand nein'!C$7),8,E217)</f>
        <v>40756</v>
      </c>
      <c r="B217" s="1">
        <f>A217+'Fristenstillstand nein'!C$6</f>
        <v>40786</v>
      </c>
      <c r="C217" s="1">
        <f>IF(WEEKDAY(A217+'Fristenstillstand nein'!C$6)=7,(A217+2+'Fristenstillstand nein'!C$6),IF(WEEKDAY(A217+'Fristenstillstand nein'!C$6)=1,(A217+1+'Fristenstillstand nein'!C$6),A217+'Fristenstillstand nein'!C$6))</f>
        <v>40786</v>
      </c>
      <c r="D217" s="1">
        <f>IF(COUNTIF(H$4:I$27,B217)=1,VLOOKUP(B217,H$4:I$27,2)+A217+'Fristenstillstand nein'!C$6,C217)</f>
        <v>40786</v>
      </c>
      <c r="E217">
        <v>1</v>
      </c>
    </row>
    <row r="218" spans="1:5" ht="15">
      <c r="A218" s="22">
        <f>DATE(YEAR('Fristenstillstand nein'!C$7),8,E218)</f>
        <v>40757</v>
      </c>
      <c r="B218" s="1">
        <f>A218+'Fristenstillstand nein'!C$6</f>
        <v>40787</v>
      </c>
      <c r="C218" s="1">
        <f>IF(WEEKDAY(A218+'Fristenstillstand nein'!C$6)=7,(A218+2+'Fristenstillstand nein'!C$6),IF(WEEKDAY(A218+'Fristenstillstand nein'!C$6)=1,(A218+1+'Fristenstillstand nein'!C$6),A218+'Fristenstillstand nein'!C$6))</f>
        <v>40787</v>
      </c>
      <c r="D218" s="1">
        <f>IF(COUNTIF(H$4:I$27,B218)=1,VLOOKUP(B218,H$4:I$27,2)+A218+'Fristenstillstand nein'!C$6,C218)</f>
        <v>40787</v>
      </c>
      <c r="E218">
        <v>2</v>
      </c>
    </row>
    <row r="219" spans="1:5" ht="15">
      <c r="A219" s="22">
        <f>DATE(YEAR('Fristenstillstand nein'!C$7),8,E219)</f>
        <v>40758</v>
      </c>
      <c r="B219" s="1">
        <f>A219+'Fristenstillstand nein'!C$6</f>
        <v>40788</v>
      </c>
      <c r="C219" s="1">
        <f>IF(WEEKDAY(A219+'Fristenstillstand nein'!C$6)=7,(A219+2+'Fristenstillstand nein'!C$6),IF(WEEKDAY(A219+'Fristenstillstand nein'!C$6)=1,(A219+1+'Fristenstillstand nein'!C$6),A219+'Fristenstillstand nein'!C$6))</f>
        <v>40788</v>
      </c>
      <c r="D219" s="1">
        <f>IF(COUNTIF(H$4:I$27,B219)=1,VLOOKUP(B219,H$4:I$27,2)+A219+'Fristenstillstand nein'!C$6,C219)</f>
        <v>40788</v>
      </c>
      <c r="E219">
        <v>3</v>
      </c>
    </row>
    <row r="220" spans="1:5" ht="15">
      <c r="A220" s="22">
        <f>DATE(YEAR('Fristenstillstand nein'!C$7),8,E220)</f>
        <v>40759</v>
      </c>
      <c r="B220" s="1">
        <f>A220+'Fristenstillstand nein'!C$6</f>
        <v>40789</v>
      </c>
      <c r="C220" s="1">
        <f>IF(WEEKDAY(A220+'Fristenstillstand nein'!C$6)=7,(A220+2+'Fristenstillstand nein'!C$6),IF(WEEKDAY(A220+'Fristenstillstand nein'!C$6)=1,(A220+1+'Fristenstillstand nein'!C$6),A220+'Fristenstillstand nein'!C$6))</f>
        <v>40791</v>
      </c>
      <c r="D220" s="1">
        <f>IF(COUNTIF(H$4:I$27,B220)=1,VLOOKUP(B220,H$4:I$27,2)+A220+'Fristenstillstand nein'!C$6,C220)</f>
        <v>40791</v>
      </c>
      <c r="E220">
        <v>4</v>
      </c>
    </row>
    <row r="221" spans="1:5" ht="15">
      <c r="A221" s="22">
        <f>DATE(YEAR('Fristenstillstand nein'!C$7),8,E221)</f>
        <v>40760</v>
      </c>
      <c r="B221" s="1">
        <f>A221+'Fristenstillstand nein'!C$6</f>
        <v>40790</v>
      </c>
      <c r="C221" s="1">
        <f>IF(WEEKDAY(A221+'Fristenstillstand nein'!C$6)=7,(A221+2+'Fristenstillstand nein'!C$6),IF(WEEKDAY(A221+'Fristenstillstand nein'!C$6)=1,(A221+1+'Fristenstillstand nein'!C$6),A221+'Fristenstillstand nein'!C$6))</f>
        <v>40791</v>
      </c>
      <c r="D221" s="1">
        <f>IF(COUNTIF(H$4:I$27,B221)=1,VLOOKUP(B221,H$4:I$27,2)+A221+'Fristenstillstand nein'!C$6,C221)</f>
        <v>40791</v>
      </c>
      <c r="E221">
        <v>5</v>
      </c>
    </row>
    <row r="222" spans="1:5" ht="15">
      <c r="A222" s="22">
        <f>DATE(YEAR('Fristenstillstand nein'!C$7),8,E222)</f>
        <v>40761</v>
      </c>
      <c r="B222" s="1">
        <f>A222+'Fristenstillstand nein'!C$6</f>
        <v>40791</v>
      </c>
      <c r="C222" s="1">
        <f>IF(WEEKDAY(A222+'Fristenstillstand nein'!C$6)=7,(A222+2+'Fristenstillstand nein'!C$6),IF(WEEKDAY(A222+'Fristenstillstand nein'!C$6)=1,(A222+1+'Fristenstillstand nein'!C$6),A222+'Fristenstillstand nein'!C$6))</f>
        <v>40791</v>
      </c>
      <c r="D222" s="1">
        <f>IF(COUNTIF(H$4:I$27,B222)=1,VLOOKUP(B222,H$4:I$27,2)+A222+'Fristenstillstand nein'!C$6,C222)</f>
        <v>40791</v>
      </c>
      <c r="E222">
        <v>6</v>
      </c>
    </row>
    <row r="223" spans="1:5" ht="15">
      <c r="A223" s="22">
        <f>DATE(YEAR('Fristenstillstand nein'!C$7),8,E223)</f>
        <v>40762</v>
      </c>
      <c r="B223" s="1">
        <f>A223+'Fristenstillstand nein'!C$6</f>
        <v>40792</v>
      </c>
      <c r="C223" s="1">
        <f>IF(WEEKDAY(A223+'Fristenstillstand nein'!C$6)=7,(A223+2+'Fristenstillstand nein'!C$6),IF(WEEKDAY(A223+'Fristenstillstand nein'!C$6)=1,(A223+1+'Fristenstillstand nein'!C$6),A223+'Fristenstillstand nein'!C$6))</f>
        <v>40792</v>
      </c>
      <c r="D223" s="1">
        <f>IF(COUNTIF(H$4:I$27,B223)=1,VLOOKUP(B223,H$4:I$27,2)+A223+'Fristenstillstand nein'!C$6,C223)</f>
        <v>40792</v>
      </c>
      <c r="E223">
        <v>7</v>
      </c>
    </row>
    <row r="224" spans="1:5" ht="15">
      <c r="A224" s="22">
        <f>DATE(YEAR('Fristenstillstand nein'!C$7),8,E224)</f>
        <v>40763</v>
      </c>
      <c r="B224" s="1">
        <f>A224+'Fristenstillstand nein'!C$6</f>
        <v>40793</v>
      </c>
      <c r="C224" s="1">
        <f>IF(WEEKDAY(A224+'Fristenstillstand nein'!C$6)=7,(A224+2+'Fristenstillstand nein'!C$6),IF(WEEKDAY(A224+'Fristenstillstand nein'!C$6)=1,(A224+1+'Fristenstillstand nein'!C$6),A224+'Fristenstillstand nein'!C$6))</f>
        <v>40793</v>
      </c>
      <c r="D224" s="1">
        <f>IF(COUNTIF(H$4:I$27,B224)=1,VLOOKUP(B224,H$4:I$27,2)+A224+'Fristenstillstand nein'!C$6,C224)</f>
        <v>40793</v>
      </c>
      <c r="E224">
        <v>8</v>
      </c>
    </row>
    <row r="225" spans="1:5" ht="15">
      <c r="A225" s="22">
        <f>DATE(YEAR('Fristenstillstand nein'!C$7),8,E225)</f>
        <v>40764</v>
      </c>
      <c r="B225" s="1">
        <f>A225+'Fristenstillstand nein'!C$6</f>
        <v>40794</v>
      </c>
      <c r="C225" s="1">
        <f>IF(WEEKDAY(A225+'Fristenstillstand nein'!C$6)=7,(A225+2+'Fristenstillstand nein'!C$6),IF(WEEKDAY(A225+'Fristenstillstand nein'!C$6)=1,(A225+1+'Fristenstillstand nein'!C$6),A225+'Fristenstillstand nein'!C$6))</f>
        <v>40794</v>
      </c>
      <c r="D225" s="1">
        <f>IF(COUNTIF(H$4:I$27,B225)=1,VLOOKUP(B225,H$4:I$27,2)+A225+'Fristenstillstand nein'!C$6,C225)</f>
        <v>40794</v>
      </c>
      <c r="E225">
        <v>9</v>
      </c>
    </row>
    <row r="226" spans="1:5" ht="15">
      <c r="A226" s="22">
        <f>DATE(YEAR('Fristenstillstand nein'!C$7),8,E226)</f>
        <v>40765</v>
      </c>
      <c r="B226" s="1">
        <f>A226+'Fristenstillstand nein'!C$6</f>
        <v>40795</v>
      </c>
      <c r="C226" s="1">
        <f>IF(WEEKDAY(A226+'Fristenstillstand nein'!C$6)=7,(A226+2+'Fristenstillstand nein'!C$6),IF(WEEKDAY(A226+'Fristenstillstand nein'!C$6)=1,(A226+1+'Fristenstillstand nein'!C$6),A226+'Fristenstillstand nein'!C$6))</f>
        <v>40795</v>
      </c>
      <c r="D226" s="1">
        <f>IF(COUNTIF(H$4:I$27,B226)=1,VLOOKUP(B226,H$4:I$27,2)+A226+'Fristenstillstand nein'!C$6,C226)</f>
        <v>40795</v>
      </c>
      <c r="E226">
        <v>10</v>
      </c>
    </row>
    <row r="227" spans="1:5" ht="15">
      <c r="A227" s="22">
        <f>DATE(YEAR('Fristenstillstand nein'!C$7),8,E227)</f>
        <v>40766</v>
      </c>
      <c r="B227" s="1">
        <f>A227+'Fristenstillstand nein'!C$6</f>
        <v>40796</v>
      </c>
      <c r="C227" s="1">
        <f>IF(WEEKDAY(A227+'Fristenstillstand nein'!C$6)=7,(A227+2+'Fristenstillstand nein'!C$6),IF(WEEKDAY(A227+'Fristenstillstand nein'!C$6)=1,(A227+1+'Fristenstillstand nein'!C$6),A227+'Fristenstillstand nein'!C$6))</f>
        <v>40798</v>
      </c>
      <c r="D227" s="1">
        <f>IF(COUNTIF(H$4:I$27,B227)=1,VLOOKUP(B227,H$4:I$27,2)+A227+'Fristenstillstand nein'!C$6,C227)</f>
        <v>40798</v>
      </c>
      <c r="E227">
        <v>11</v>
      </c>
    </row>
    <row r="228" spans="1:5" ht="15">
      <c r="A228" s="22">
        <f>DATE(YEAR('Fristenstillstand nein'!C$7),8,E228)</f>
        <v>40767</v>
      </c>
      <c r="B228" s="1">
        <f>A228+'Fristenstillstand nein'!C$6</f>
        <v>40797</v>
      </c>
      <c r="C228" s="1">
        <f>IF(WEEKDAY(A228+'Fristenstillstand nein'!C$6)=7,(A228+2+'Fristenstillstand nein'!C$6),IF(WEEKDAY(A228+'Fristenstillstand nein'!C$6)=1,(A228+1+'Fristenstillstand nein'!C$6),A228+'Fristenstillstand nein'!C$6))</f>
        <v>40798</v>
      </c>
      <c r="D228" s="1">
        <f>IF(COUNTIF(H$4:I$27,B228)=1,VLOOKUP(B228,H$4:I$27,2)+A228+'Fristenstillstand nein'!C$6,C228)</f>
        <v>40798</v>
      </c>
      <c r="E228">
        <v>12</v>
      </c>
    </row>
    <row r="229" spans="1:5" ht="15">
      <c r="A229" s="22">
        <f>DATE(YEAR('Fristenstillstand nein'!C$7),8,E229)</f>
        <v>40768</v>
      </c>
      <c r="B229" s="1">
        <f>A229+'Fristenstillstand nein'!C$6</f>
        <v>40798</v>
      </c>
      <c r="C229" s="1">
        <f>IF(WEEKDAY(A229+'Fristenstillstand nein'!C$6)=7,(A229+2+'Fristenstillstand nein'!C$6),IF(WEEKDAY(A229+'Fristenstillstand nein'!C$6)=1,(A229+1+'Fristenstillstand nein'!C$6),A229+'Fristenstillstand nein'!C$6))</f>
        <v>40798</v>
      </c>
      <c r="D229" s="1">
        <f>IF(COUNTIF(H$4:I$27,B229)=1,VLOOKUP(B229,H$4:I$27,2)+A229+'Fristenstillstand nein'!C$6,C229)</f>
        <v>40798</v>
      </c>
      <c r="E229">
        <v>13</v>
      </c>
    </row>
    <row r="230" spans="1:5" ht="15">
      <c r="A230" s="22">
        <f>DATE(YEAR('Fristenstillstand nein'!C$7),8,E230)</f>
        <v>40769</v>
      </c>
      <c r="B230" s="1">
        <f>A230+'Fristenstillstand nein'!C$6</f>
        <v>40799</v>
      </c>
      <c r="C230" s="1">
        <f>IF(WEEKDAY(A230+'Fristenstillstand nein'!C$6)=7,(A230+2+'Fristenstillstand nein'!C$6),IF(WEEKDAY(A230+'Fristenstillstand nein'!C$6)=1,(A230+1+'Fristenstillstand nein'!C$6),A230+'Fristenstillstand nein'!C$6))</f>
        <v>40799</v>
      </c>
      <c r="D230" s="1">
        <f>IF(COUNTIF(H$4:I$27,B230)=1,VLOOKUP(B230,H$4:I$27,2)+A230+'Fristenstillstand nein'!C$6,C230)</f>
        <v>40799</v>
      </c>
      <c r="E230">
        <v>14</v>
      </c>
    </row>
    <row r="231" spans="1:5" ht="15">
      <c r="A231" s="22">
        <f>DATE(YEAR('Fristenstillstand nein'!C$7),8,E231)</f>
        <v>40770</v>
      </c>
      <c r="B231" s="1">
        <f>A231+'Fristenstillstand nein'!C$6</f>
        <v>40800</v>
      </c>
      <c r="C231" s="1">
        <f>IF(WEEKDAY(A231+'Fristenstillstand nein'!C$6)=7,(A231+2+'Fristenstillstand nein'!C$6),IF(WEEKDAY(A231+'Fristenstillstand nein'!C$6)=1,(A231+1+'Fristenstillstand nein'!C$6),A231+'Fristenstillstand nein'!C$6))</f>
        <v>40800</v>
      </c>
      <c r="D231" s="1">
        <f>IF(COUNTIF(H$4:I$27,B231)=1,VLOOKUP(B231,H$4:I$27,2)+A231+'Fristenstillstand nein'!C$6,C231)</f>
        <v>40800</v>
      </c>
      <c r="E231">
        <v>15</v>
      </c>
    </row>
    <row r="232" spans="1:5" ht="15">
      <c r="A232" s="22">
        <f>DATE(YEAR('Fristenstillstand nein'!C$7),8,E232)</f>
        <v>40771</v>
      </c>
      <c r="B232" s="1">
        <f>A232+'Fristenstillstand nein'!C$6</f>
        <v>40801</v>
      </c>
      <c r="C232" s="1">
        <f>IF(WEEKDAY(A232+'Fristenstillstand nein'!C$6)=7,(A232+2+'Fristenstillstand nein'!C$6),IF(WEEKDAY(A232+'Fristenstillstand nein'!C$6)=1,(A232+1+'Fristenstillstand nein'!C$6),A232+'Fristenstillstand nein'!C$6))</f>
        <v>40801</v>
      </c>
      <c r="D232" s="1">
        <f>IF(COUNTIF(H$4:I$27,B232)=1,VLOOKUP(B232,H$4:I$27,2)+A232+'Fristenstillstand nein'!C$6,C232)</f>
        <v>40801</v>
      </c>
      <c r="E232">
        <v>16</v>
      </c>
    </row>
    <row r="233" spans="1:5" ht="15">
      <c r="A233" s="22">
        <f>DATE(YEAR('Fristenstillstand nein'!C$7),8,E233)</f>
        <v>40772</v>
      </c>
      <c r="B233" s="1">
        <f>A233+'Fristenstillstand nein'!C$6</f>
        <v>40802</v>
      </c>
      <c r="C233" s="1">
        <f>IF(WEEKDAY(A233+'Fristenstillstand nein'!C$6)=7,(A233+2+'Fristenstillstand nein'!C$6),IF(WEEKDAY(A233+'Fristenstillstand nein'!C$6)=1,(A233+1+'Fristenstillstand nein'!C$6),A233+'Fristenstillstand nein'!C$6))</f>
        <v>40802</v>
      </c>
      <c r="D233" s="1">
        <f>IF(COUNTIF(H$4:I$27,B233)=1,VLOOKUP(B233,H$4:I$27,2)+A233+'Fristenstillstand nein'!C$6,C233)</f>
        <v>40802</v>
      </c>
      <c r="E233">
        <v>17</v>
      </c>
    </row>
    <row r="234" spans="1:5" ht="15">
      <c r="A234" s="22">
        <f>DATE(YEAR('Fristenstillstand nein'!C$7),8,E234)</f>
        <v>40773</v>
      </c>
      <c r="B234" s="1">
        <f>A234+'Fristenstillstand nein'!C$6</f>
        <v>40803</v>
      </c>
      <c r="C234" s="1">
        <f>IF(WEEKDAY(A234+'Fristenstillstand nein'!C$6)=7,(A234+2+'Fristenstillstand nein'!C$6),IF(WEEKDAY(A234+'Fristenstillstand nein'!C$6)=1,(A234+1+'Fristenstillstand nein'!C$6),A234+'Fristenstillstand nein'!C$6))</f>
        <v>40805</v>
      </c>
      <c r="D234" s="1">
        <f>IF(COUNTIF(H$4:I$27,B234)=1,VLOOKUP(B234,H$4:I$27,2)+A234+'Fristenstillstand nein'!C$6,C234)</f>
        <v>40805</v>
      </c>
      <c r="E234">
        <v>18</v>
      </c>
    </row>
    <row r="235" spans="1:5" ht="15">
      <c r="A235" s="22">
        <f>DATE(YEAR('Fristenstillstand nein'!C$7),8,E235)</f>
        <v>40774</v>
      </c>
      <c r="B235" s="1">
        <f>A235+'Fristenstillstand nein'!C$6</f>
        <v>40804</v>
      </c>
      <c r="C235" s="1">
        <f>IF(WEEKDAY(A235+'Fristenstillstand nein'!C$6)=7,(A235+2+'Fristenstillstand nein'!C$6),IF(WEEKDAY(A235+'Fristenstillstand nein'!C$6)=1,(A235+1+'Fristenstillstand nein'!C$6),A235+'Fristenstillstand nein'!C$6))</f>
        <v>40805</v>
      </c>
      <c r="D235" s="1">
        <f>IF(COUNTIF(H$4:I$27,B235)=1,VLOOKUP(B235,H$4:I$27,2)+A235+'Fristenstillstand nein'!C$6,C235)</f>
        <v>40805</v>
      </c>
      <c r="E235">
        <v>19</v>
      </c>
    </row>
    <row r="236" spans="1:9" ht="15">
      <c r="A236" s="22">
        <f>DATE(YEAR('Fristenstillstand nein'!C$7),8,E236)</f>
        <v>40775</v>
      </c>
      <c r="B236" s="1">
        <f>A236+'Fristenstillstand nein'!C$6</f>
        <v>40805</v>
      </c>
      <c r="C236" s="1">
        <f>IF(WEEKDAY(A236+'Fristenstillstand nein'!C$6)=7,(A236+2+'Fristenstillstand nein'!C$6),IF(WEEKDAY(A236+'Fristenstillstand nein'!C$6)=1,(A236+1+'Fristenstillstand nein'!C$6),A236+'Fristenstillstand nein'!C$6))</f>
        <v>40805</v>
      </c>
      <c r="D236" s="1">
        <f>IF(COUNTIF(H$4:I$27,B236)=1,VLOOKUP(B236,H$4:I$27,2)+A236+'Fristenstillstand nein'!C$6,C236)</f>
        <v>40805</v>
      </c>
      <c r="E236">
        <v>20</v>
      </c>
      <c r="I236" s="1"/>
    </row>
    <row r="237" spans="1:9" ht="15">
      <c r="A237" s="22">
        <f>DATE(YEAR('Fristenstillstand nein'!C$7),8,E237)</f>
        <v>40776</v>
      </c>
      <c r="B237" s="1">
        <f>A237+'Fristenstillstand nein'!C$6</f>
        <v>40806</v>
      </c>
      <c r="C237" s="1">
        <f>IF(WEEKDAY(A237+'Fristenstillstand nein'!C$6)=7,(A237+2+'Fristenstillstand nein'!C$6),IF(WEEKDAY(A237+'Fristenstillstand nein'!C$6)=1,(A237+1+'Fristenstillstand nein'!C$6),A237+'Fristenstillstand nein'!C$6))</f>
        <v>40806</v>
      </c>
      <c r="D237" s="1">
        <f>IF(COUNTIF(H$4:I$27,B237)=1,VLOOKUP(B237,H$4:I$27,2)+A237+'Fristenstillstand nein'!C$6,C237)</f>
        <v>40806</v>
      </c>
      <c r="E237">
        <v>21</v>
      </c>
      <c r="I237" s="1"/>
    </row>
    <row r="238" spans="1:9" ht="15">
      <c r="A238" s="22">
        <f>DATE(YEAR('Fristenstillstand nein'!C$7),8,E238)</f>
        <v>40777</v>
      </c>
      <c r="B238" s="1">
        <f>A238+'Fristenstillstand nein'!C$6</f>
        <v>40807</v>
      </c>
      <c r="C238" s="1">
        <f>IF(WEEKDAY(A238+'Fristenstillstand nein'!C$6)=7,(A238+2+'Fristenstillstand nein'!C$6),IF(WEEKDAY(A238+'Fristenstillstand nein'!C$6)=1,(A238+1+'Fristenstillstand nein'!C$6),A238+'Fristenstillstand nein'!C$6))</f>
        <v>40807</v>
      </c>
      <c r="D238" s="1">
        <f>IF(COUNTIF(H$4:I$27,B238)=1,VLOOKUP(B238,H$4:I$27,2)+A238+'Fristenstillstand nein'!C$6,C238)</f>
        <v>40807</v>
      </c>
      <c r="E238">
        <v>22</v>
      </c>
      <c r="I238" s="1"/>
    </row>
    <row r="239" spans="1:5" ht="15">
      <c r="A239" s="22">
        <f>DATE(YEAR('Fristenstillstand nein'!C$7),8,E239)</f>
        <v>40778</v>
      </c>
      <c r="B239" s="1">
        <f>A239+'Fristenstillstand nein'!C$6</f>
        <v>40808</v>
      </c>
      <c r="C239" s="1">
        <f>IF(WEEKDAY(A239+'Fristenstillstand nein'!C$6)=7,(A239+2+'Fristenstillstand nein'!C$6),IF(WEEKDAY(A239+'Fristenstillstand nein'!C$6)=1,(A239+1+'Fristenstillstand nein'!C$6),A239+'Fristenstillstand nein'!C$6))</f>
        <v>40808</v>
      </c>
      <c r="D239" s="1">
        <f>IF(COUNTIF(H$4:I$27,B239)=1,VLOOKUP(B239,H$4:I$27,2)+A239+'Fristenstillstand nein'!C$6,C239)</f>
        <v>40808</v>
      </c>
      <c r="E239">
        <v>23</v>
      </c>
    </row>
    <row r="240" spans="1:5" ht="15">
      <c r="A240" s="22">
        <f>DATE(YEAR('Fristenstillstand nein'!C$7),8,E240)</f>
        <v>40779</v>
      </c>
      <c r="B240" s="1">
        <f>A240+'Fristenstillstand nein'!C$6</f>
        <v>40809</v>
      </c>
      <c r="C240" s="1">
        <f>IF(WEEKDAY(A240+'Fristenstillstand nein'!C$6)=7,(A240+2+'Fristenstillstand nein'!C$6),IF(WEEKDAY(A240+'Fristenstillstand nein'!C$6)=1,(A240+1+'Fristenstillstand nein'!C$6),A240+'Fristenstillstand nein'!C$6))</f>
        <v>40809</v>
      </c>
      <c r="D240" s="1">
        <f>IF(COUNTIF(H$4:I$27,B240)=1,VLOOKUP(B240,H$4:I$27,2)+A240+'Fristenstillstand nein'!C$6,C240)</f>
        <v>40809</v>
      </c>
      <c r="E240">
        <v>24</v>
      </c>
    </row>
    <row r="241" spans="1:5" ht="15">
      <c r="A241" s="22">
        <f>DATE(YEAR('Fristenstillstand nein'!C$7),8,E241)</f>
        <v>40780</v>
      </c>
      <c r="B241" s="1">
        <f>A241+'Fristenstillstand nein'!C$6</f>
        <v>40810</v>
      </c>
      <c r="C241" s="1">
        <f>IF(WEEKDAY(A241+'Fristenstillstand nein'!C$6)=7,(A241+2+'Fristenstillstand nein'!C$6),IF(WEEKDAY(A241+'Fristenstillstand nein'!C$6)=1,(A241+1+'Fristenstillstand nein'!C$6),A241+'Fristenstillstand nein'!C$6))</f>
        <v>40812</v>
      </c>
      <c r="D241" s="1">
        <f>IF(COUNTIF(H$4:I$27,B241)=1,VLOOKUP(B241,H$4:I$27,2)+A241+'Fristenstillstand nein'!C$6,C241)</f>
        <v>40812</v>
      </c>
      <c r="E241">
        <v>25</v>
      </c>
    </row>
    <row r="242" spans="1:5" ht="15">
      <c r="A242" s="22">
        <f>DATE(YEAR('Fristenstillstand nein'!C$7),8,E242)</f>
        <v>40781</v>
      </c>
      <c r="B242" s="1">
        <f>A242+'Fristenstillstand nein'!C$6</f>
        <v>40811</v>
      </c>
      <c r="C242" s="1">
        <f>IF(WEEKDAY(A242+'Fristenstillstand nein'!C$6)=7,(A242+2+'Fristenstillstand nein'!C$6),IF(WEEKDAY(A242+'Fristenstillstand nein'!C$6)=1,(A242+1+'Fristenstillstand nein'!C$6),A242+'Fristenstillstand nein'!C$6))</f>
        <v>40812</v>
      </c>
      <c r="D242" s="1">
        <f>IF(COUNTIF(H$4:I$27,B242)=1,VLOOKUP(B242,H$4:I$27,2)+A242+'Fristenstillstand nein'!C$6,C242)</f>
        <v>40812</v>
      </c>
      <c r="E242">
        <v>26</v>
      </c>
    </row>
    <row r="243" spans="1:5" ht="15">
      <c r="A243" s="22">
        <f>DATE(YEAR('Fristenstillstand nein'!C$7),8,E243)</f>
        <v>40782</v>
      </c>
      <c r="B243" s="1">
        <f>A243+'Fristenstillstand nein'!C$6</f>
        <v>40812</v>
      </c>
      <c r="C243" s="1">
        <f>IF(WEEKDAY(A243+'Fristenstillstand nein'!C$6)=7,(A243+2+'Fristenstillstand nein'!C$6),IF(WEEKDAY(A243+'Fristenstillstand nein'!C$6)=1,(A243+1+'Fristenstillstand nein'!C$6),A243+'Fristenstillstand nein'!C$6))</f>
        <v>40812</v>
      </c>
      <c r="D243" s="1">
        <f>IF(COUNTIF(H$4:I$27,B243)=1,VLOOKUP(B243,H$4:I$27,2)+A243+'Fristenstillstand nein'!C$6,C243)</f>
        <v>40812</v>
      </c>
      <c r="E243">
        <v>27</v>
      </c>
    </row>
    <row r="244" spans="1:5" ht="15">
      <c r="A244" s="22">
        <f>DATE(YEAR('Fristenstillstand nein'!C$7),8,E244)</f>
        <v>40783</v>
      </c>
      <c r="B244" s="1">
        <f>A244+'Fristenstillstand nein'!C$6</f>
        <v>40813</v>
      </c>
      <c r="C244" s="1">
        <f>IF(WEEKDAY(A244+'Fristenstillstand nein'!C$6)=7,(A244+2+'Fristenstillstand nein'!C$6),IF(WEEKDAY(A244+'Fristenstillstand nein'!C$6)=1,(A244+1+'Fristenstillstand nein'!C$6),A244+'Fristenstillstand nein'!C$6))</f>
        <v>40813</v>
      </c>
      <c r="D244" s="1">
        <f>IF(COUNTIF(H$4:I$27,B244)=1,VLOOKUP(B244,H$4:I$27,2)+A244+'Fristenstillstand nein'!C$6,C244)</f>
        <v>40813</v>
      </c>
      <c r="E244">
        <v>28</v>
      </c>
    </row>
    <row r="245" spans="1:5" ht="15">
      <c r="A245" s="22">
        <f>DATE(YEAR('Fristenstillstand nein'!C$7),8,E245)</f>
        <v>40784</v>
      </c>
      <c r="B245" s="1">
        <f>A245+'Fristenstillstand nein'!C$6</f>
        <v>40814</v>
      </c>
      <c r="C245" s="1">
        <f>IF(WEEKDAY(A245+'Fristenstillstand nein'!C$6)=7,(A245+2+'Fristenstillstand nein'!C$6),IF(WEEKDAY(A245+'Fristenstillstand nein'!C$6)=1,(A245+1+'Fristenstillstand nein'!C$6),A245+'Fristenstillstand nein'!C$6))</f>
        <v>40814</v>
      </c>
      <c r="D245" s="1">
        <f>IF(COUNTIF(H$4:I$27,B245)=1,VLOOKUP(B245,H$4:I$27,2)+A245+'Fristenstillstand nein'!C$6,C245)</f>
        <v>40814</v>
      </c>
      <c r="E245">
        <v>29</v>
      </c>
    </row>
    <row r="246" spans="1:5" ht="15">
      <c r="A246" s="22">
        <f>DATE(YEAR('Fristenstillstand nein'!C$7),8,E246)</f>
        <v>40785</v>
      </c>
      <c r="B246" s="1">
        <f>A246+'Fristenstillstand nein'!C$6</f>
        <v>40815</v>
      </c>
      <c r="C246" s="1">
        <f>IF(WEEKDAY(A246+'Fristenstillstand nein'!C$6)=7,(A246+2+'Fristenstillstand nein'!C$6),IF(WEEKDAY(A246+'Fristenstillstand nein'!C$6)=1,(A246+1+'Fristenstillstand nein'!C$6),A246+'Fristenstillstand nein'!C$6))</f>
        <v>40815</v>
      </c>
      <c r="D246" s="1">
        <f>IF(COUNTIF(H$4:I$27,B246)=1,VLOOKUP(B246,H$4:I$27,2)+A246+'Fristenstillstand nein'!C$6,C246)</f>
        <v>40815</v>
      </c>
      <c r="E246">
        <v>30</v>
      </c>
    </row>
    <row r="247" spans="1:5" ht="15">
      <c r="A247" s="22">
        <f>DATE(YEAR('Fristenstillstand nein'!C$7),8,E247)</f>
        <v>40786</v>
      </c>
      <c r="B247" s="1">
        <f>A247+'Fristenstillstand nein'!C$6</f>
        <v>40816</v>
      </c>
      <c r="C247" s="1">
        <f>IF(WEEKDAY(A247+'Fristenstillstand nein'!C$6)=7,(A247+2+'Fristenstillstand nein'!C$6),IF(WEEKDAY(A247+'Fristenstillstand nein'!C$6)=1,(A247+1+'Fristenstillstand nein'!C$6),A247+'Fristenstillstand nein'!C$6))</f>
        <v>40816</v>
      </c>
      <c r="D247" s="1">
        <f>IF(COUNTIF(H$4:I$27,B247)=1,VLOOKUP(B247,H$4:I$27,2)+A247+'Fristenstillstand nein'!C$6,C247)</f>
        <v>40816</v>
      </c>
      <c r="E247">
        <v>31</v>
      </c>
    </row>
    <row r="248" spans="1:5" ht="15">
      <c r="A248" s="22">
        <f>DATE(YEAR('Fristenstillstand nein'!C$7),9,E248)</f>
        <v>40787</v>
      </c>
      <c r="B248" s="1">
        <f>A248+'Fristenstillstand nein'!C$6</f>
        <v>40817</v>
      </c>
      <c r="C248" s="1">
        <f>IF(WEEKDAY(A248+'Fristenstillstand nein'!C$6)=7,(A248+2+'Fristenstillstand nein'!C$6),IF(WEEKDAY(A248+'Fristenstillstand nein'!C$6)=1,(A248+1+'Fristenstillstand nein'!C$6),A248+'Fristenstillstand nein'!C$6))</f>
        <v>40819</v>
      </c>
      <c r="D248" s="1">
        <f>IF(COUNTIF(H$4:I$27,B248)=1,VLOOKUP(B248,H$4:I$27,2)+A248+'Fristenstillstand nein'!C$6,C248)</f>
        <v>40819</v>
      </c>
      <c r="E248">
        <v>1</v>
      </c>
    </row>
    <row r="249" spans="1:5" ht="15">
      <c r="A249" s="22">
        <f>DATE(YEAR('Fristenstillstand nein'!C$7),9,E249)</f>
        <v>40788</v>
      </c>
      <c r="B249" s="1">
        <f>A249+'Fristenstillstand nein'!C$6</f>
        <v>40818</v>
      </c>
      <c r="C249" s="1">
        <f>IF(WEEKDAY(A249+'Fristenstillstand nein'!C$6)=7,(A249+2+'Fristenstillstand nein'!C$6),IF(WEEKDAY(A249+'Fristenstillstand nein'!C$6)=1,(A249+1+'Fristenstillstand nein'!C$6),A249+'Fristenstillstand nein'!C$6))</f>
        <v>40819</v>
      </c>
      <c r="D249" s="1">
        <f>IF(COUNTIF(H$4:I$27,B249)=1,VLOOKUP(B249,H$4:I$27,2)+A249+'Fristenstillstand nein'!C$6,C249)</f>
        <v>40819</v>
      </c>
      <c r="E249">
        <v>2</v>
      </c>
    </row>
    <row r="250" spans="1:5" ht="15">
      <c r="A250" s="22">
        <f>DATE(YEAR('Fristenstillstand nein'!C$7),9,E250)</f>
        <v>40789</v>
      </c>
      <c r="B250" s="1">
        <f>A250+'Fristenstillstand nein'!C$6</f>
        <v>40819</v>
      </c>
      <c r="C250" s="1">
        <f>IF(WEEKDAY(A250+'Fristenstillstand nein'!C$6)=7,(A250+2+'Fristenstillstand nein'!C$6),IF(WEEKDAY(A250+'Fristenstillstand nein'!C$6)=1,(A250+1+'Fristenstillstand nein'!C$6),A250+'Fristenstillstand nein'!C$6))</f>
        <v>40819</v>
      </c>
      <c r="D250" s="1">
        <f>IF(COUNTIF(H$4:I$27,B250)=1,VLOOKUP(B250,H$4:I$27,2)+A250+'Fristenstillstand nein'!C$6,C250)</f>
        <v>40819</v>
      </c>
      <c r="E250">
        <v>3</v>
      </c>
    </row>
    <row r="251" spans="1:5" ht="15">
      <c r="A251" s="22">
        <f>DATE(YEAR('Fristenstillstand nein'!C$7),9,E251)</f>
        <v>40790</v>
      </c>
      <c r="B251" s="1">
        <f>A251+'Fristenstillstand nein'!C$6</f>
        <v>40820</v>
      </c>
      <c r="C251" s="1">
        <f>IF(WEEKDAY(A251+'Fristenstillstand nein'!C$6)=7,(A251+2+'Fristenstillstand nein'!C$6),IF(WEEKDAY(A251+'Fristenstillstand nein'!C$6)=1,(A251+1+'Fristenstillstand nein'!C$6),A251+'Fristenstillstand nein'!C$6))</f>
        <v>40820</v>
      </c>
      <c r="D251" s="1">
        <f>IF(COUNTIF(H$4:I$27,B251)=1,VLOOKUP(B251,H$4:I$27,2)+A251+'Fristenstillstand nein'!C$6,C251)</f>
        <v>40820</v>
      </c>
      <c r="E251">
        <v>4</v>
      </c>
    </row>
    <row r="252" spans="1:5" ht="15">
      <c r="A252" s="22">
        <f>DATE(YEAR('Fristenstillstand nein'!C$7),9,E252)</f>
        <v>40791</v>
      </c>
      <c r="B252" s="1">
        <f>A252+'Fristenstillstand nein'!C$6</f>
        <v>40821</v>
      </c>
      <c r="C252" s="1">
        <f>IF(WEEKDAY(A252+'Fristenstillstand nein'!C$6)=7,(A252+2+'Fristenstillstand nein'!C$6),IF(WEEKDAY(A252+'Fristenstillstand nein'!C$6)=1,(A252+1+'Fristenstillstand nein'!C$6),A252+'Fristenstillstand nein'!C$6))</f>
        <v>40821</v>
      </c>
      <c r="D252" s="1">
        <f>IF(COUNTIF(H$4:I$27,B252)=1,VLOOKUP(B252,H$4:I$27,2)+A252+'Fristenstillstand nein'!C$6,C252)</f>
        <v>40821</v>
      </c>
      <c r="E252">
        <v>5</v>
      </c>
    </row>
    <row r="253" spans="1:5" ht="15">
      <c r="A253" s="22">
        <f>DATE(YEAR('Fristenstillstand nein'!C$7),9,E253)</f>
        <v>40792</v>
      </c>
      <c r="B253" s="1">
        <f>A253+'Fristenstillstand nein'!C$6</f>
        <v>40822</v>
      </c>
      <c r="C253" s="1">
        <f>IF(WEEKDAY(A253+'Fristenstillstand nein'!C$6)=7,(A253+2+'Fristenstillstand nein'!C$6),IF(WEEKDAY(A253+'Fristenstillstand nein'!C$6)=1,(A253+1+'Fristenstillstand nein'!C$6),A253+'Fristenstillstand nein'!C$6))</f>
        <v>40822</v>
      </c>
      <c r="D253" s="1">
        <f>IF(COUNTIF(H$4:I$27,B253)=1,VLOOKUP(B253,H$4:I$27,2)+A253+'Fristenstillstand nein'!C$6,C253)</f>
        <v>40822</v>
      </c>
      <c r="E253">
        <v>6</v>
      </c>
    </row>
    <row r="254" spans="1:5" ht="15">
      <c r="A254" s="22">
        <f>DATE(YEAR('Fristenstillstand nein'!C$7),9,E254)</f>
        <v>40793</v>
      </c>
      <c r="B254" s="1">
        <f>A254+'Fristenstillstand nein'!C$6</f>
        <v>40823</v>
      </c>
      <c r="C254" s="1">
        <f>IF(WEEKDAY(A254+'Fristenstillstand nein'!C$6)=7,(A254+2+'Fristenstillstand nein'!C$6),IF(WEEKDAY(A254+'Fristenstillstand nein'!C$6)=1,(A254+1+'Fristenstillstand nein'!C$6),A254+'Fristenstillstand nein'!C$6))</f>
        <v>40823</v>
      </c>
      <c r="D254" s="1">
        <f>IF(COUNTIF(H$4:I$27,B254)=1,VLOOKUP(B254,H$4:I$27,2)+A254+'Fristenstillstand nein'!C$6,C254)</f>
        <v>40823</v>
      </c>
      <c r="E254">
        <v>7</v>
      </c>
    </row>
    <row r="255" spans="1:5" ht="15">
      <c r="A255" s="22">
        <f>DATE(YEAR('Fristenstillstand nein'!C$7),9,E255)</f>
        <v>40794</v>
      </c>
      <c r="B255" s="1">
        <f>A255+'Fristenstillstand nein'!C$6</f>
        <v>40824</v>
      </c>
      <c r="C255" s="1">
        <f>IF(WEEKDAY(A255+'Fristenstillstand nein'!C$6)=7,(A255+2+'Fristenstillstand nein'!C$6),IF(WEEKDAY(A255+'Fristenstillstand nein'!C$6)=1,(A255+1+'Fristenstillstand nein'!C$6),A255+'Fristenstillstand nein'!C$6))</f>
        <v>40826</v>
      </c>
      <c r="D255" s="1">
        <f>IF(COUNTIF(H$4:I$27,B255)=1,VLOOKUP(B255,H$4:I$27,2)+A255+'Fristenstillstand nein'!C$6,C255)</f>
        <v>40826</v>
      </c>
      <c r="E255">
        <v>8</v>
      </c>
    </row>
    <row r="256" spans="1:5" ht="15">
      <c r="A256" s="22">
        <f>DATE(YEAR('Fristenstillstand nein'!C$7),9,E256)</f>
        <v>40795</v>
      </c>
      <c r="B256" s="1">
        <f>A256+'Fristenstillstand nein'!C$6</f>
        <v>40825</v>
      </c>
      <c r="C256" s="1">
        <f>IF(WEEKDAY(A256+'Fristenstillstand nein'!C$6)=7,(A256+2+'Fristenstillstand nein'!C$6),IF(WEEKDAY(A256+'Fristenstillstand nein'!C$6)=1,(A256+1+'Fristenstillstand nein'!C$6),A256+'Fristenstillstand nein'!C$6))</f>
        <v>40826</v>
      </c>
      <c r="D256" s="1">
        <f>IF(COUNTIF(H$4:I$27,B256)=1,VLOOKUP(B256,H$4:I$27,2)+A256+'Fristenstillstand nein'!C$6,C256)</f>
        <v>40826</v>
      </c>
      <c r="E256">
        <v>9</v>
      </c>
    </row>
    <row r="257" spans="1:5" ht="15">
      <c r="A257" s="22">
        <f>DATE(YEAR('Fristenstillstand nein'!C$7),9,E257)</f>
        <v>40796</v>
      </c>
      <c r="B257" s="1">
        <f>A257+'Fristenstillstand nein'!C$6</f>
        <v>40826</v>
      </c>
      <c r="C257" s="1">
        <f>IF(WEEKDAY(A257+'Fristenstillstand nein'!C$6)=7,(A257+2+'Fristenstillstand nein'!C$6),IF(WEEKDAY(A257+'Fristenstillstand nein'!C$6)=1,(A257+1+'Fristenstillstand nein'!C$6),A257+'Fristenstillstand nein'!C$6))</f>
        <v>40826</v>
      </c>
      <c r="D257" s="1">
        <f>IF(COUNTIF(H$4:I$27,B257)=1,VLOOKUP(B257,H$4:I$27,2)+A257+'Fristenstillstand nein'!C$6,C257)</f>
        <v>40826</v>
      </c>
      <c r="E257">
        <v>10</v>
      </c>
    </row>
    <row r="258" spans="1:5" ht="15">
      <c r="A258" s="22">
        <f>DATE(YEAR('Fristenstillstand nein'!C$7),9,E258)</f>
        <v>40797</v>
      </c>
      <c r="B258" s="1">
        <f>A258+'Fristenstillstand nein'!C$6</f>
        <v>40827</v>
      </c>
      <c r="C258" s="1">
        <f>IF(WEEKDAY(A258+'Fristenstillstand nein'!C$6)=7,(A258+2+'Fristenstillstand nein'!C$6),IF(WEEKDAY(A258+'Fristenstillstand nein'!C$6)=1,(A258+1+'Fristenstillstand nein'!C$6),A258+'Fristenstillstand nein'!C$6))</f>
        <v>40827</v>
      </c>
      <c r="D258" s="1">
        <f>IF(COUNTIF(H$4:I$27,B258)=1,VLOOKUP(B258,H$4:I$27,2)+A258+'Fristenstillstand nein'!C$6,C258)</f>
        <v>40827</v>
      </c>
      <c r="E258">
        <v>11</v>
      </c>
    </row>
    <row r="259" spans="1:5" ht="15">
      <c r="A259" s="22">
        <f>DATE(YEAR('Fristenstillstand nein'!C$7),9,E259)</f>
        <v>40798</v>
      </c>
      <c r="B259" s="1">
        <f>A259+'Fristenstillstand nein'!C$6</f>
        <v>40828</v>
      </c>
      <c r="C259" s="1">
        <f>IF(WEEKDAY(A259+'Fristenstillstand nein'!C$6)=7,(A259+2+'Fristenstillstand nein'!C$6),IF(WEEKDAY(A259+'Fristenstillstand nein'!C$6)=1,(A259+1+'Fristenstillstand nein'!C$6),A259+'Fristenstillstand nein'!C$6))</f>
        <v>40828</v>
      </c>
      <c r="D259" s="1">
        <f>IF(COUNTIF(H$4:I$27,B259)=1,VLOOKUP(B259,H$4:I$27,2)+A259+'Fristenstillstand nein'!C$6,C259)</f>
        <v>40828</v>
      </c>
      <c r="E259">
        <v>12</v>
      </c>
    </row>
    <row r="260" spans="1:5" ht="15">
      <c r="A260" s="22">
        <f>DATE(YEAR('Fristenstillstand nein'!C$7),9,E260)</f>
        <v>40799</v>
      </c>
      <c r="B260" s="1">
        <f>A260+'Fristenstillstand nein'!C$6</f>
        <v>40829</v>
      </c>
      <c r="C260" s="1">
        <f>IF(WEEKDAY(A260+'Fristenstillstand nein'!C$6)=7,(A260+2+'Fristenstillstand nein'!C$6),IF(WEEKDAY(A260+'Fristenstillstand nein'!C$6)=1,(A260+1+'Fristenstillstand nein'!C$6),A260+'Fristenstillstand nein'!C$6))</f>
        <v>40829</v>
      </c>
      <c r="D260" s="1">
        <f>IF(COUNTIF(H$4:I$27,B260)=1,VLOOKUP(B260,H$4:I$27,2)+A260+'Fristenstillstand nein'!C$6,C260)</f>
        <v>40829</v>
      </c>
      <c r="E260">
        <v>13</v>
      </c>
    </row>
    <row r="261" spans="1:5" ht="15">
      <c r="A261" s="22">
        <f>DATE(YEAR('Fristenstillstand nein'!C$7),9,E261)</f>
        <v>40800</v>
      </c>
      <c r="B261" s="1">
        <f>A261+'Fristenstillstand nein'!C$6</f>
        <v>40830</v>
      </c>
      <c r="C261" s="1">
        <f>IF(WEEKDAY(A261+'Fristenstillstand nein'!C$6)=7,(A261+2+'Fristenstillstand nein'!C$6),IF(WEEKDAY(A261+'Fristenstillstand nein'!C$6)=1,(A261+1+'Fristenstillstand nein'!C$6),A261+'Fristenstillstand nein'!C$6))</f>
        <v>40830</v>
      </c>
      <c r="D261" s="1">
        <f>IF(COUNTIF(H$4:I$27,B261)=1,VLOOKUP(B261,H$4:I$27,2)+A261+'Fristenstillstand nein'!C$6,C261)</f>
        <v>40830</v>
      </c>
      <c r="E261">
        <v>14</v>
      </c>
    </row>
    <row r="262" spans="1:5" ht="15">
      <c r="A262" s="22">
        <f>DATE(YEAR('Fristenstillstand nein'!C$7),9,E262)</f>
        <v>40801</v>
      </c>
      <c r="B262" s="1">
        <f>A262+'Fristenstillstand nein'!C$6</f>
        <v>40831</v>
      </c>
      <c r="C262" s="1">
        <f>IF(WEEKDAY(A262+'Fristenstillstand nein'!C$6)=7,(A262+2+'Fristenstillstand nein'!C$6),IF(WEEKDAY(A262+'Fristenstillstand nein'!C$6)=1,(A262+1+'Fristenstillstand nein'!C$6),A262+'Fristenstillstand nein'!C$6))</f>
        <v>40833</v>
      </c>
      <c r="D262" s="1">
        <f>IF(COUNTIF(H$4:I$27,B262)=1,VLOOKUP(B262,H$4:I$27,2)+A262+'Fristenstillstand nein'!C$6,C262)</f>
        <v>40833</v>
      </c>
      <c r="E262">
        <v>15</v>
      </c>
    </row>
    <row r="263" spans="1:5" ht="15">
      <c r="A263" s="22">
        <f>DATE(YEAR('Fristenstillstand nein'!C$7),9,E263)</f>
        <v>40802</v>
      </c>
      <c r="B263" s="1">
        <f>A263+'Fristenstillstand nein'!C$6</f>
        <v>40832</v>
      </c>
      <c r="C263" s="1">
        <f>IF(WEEKDAY(A263+'Fristenstillstand nein'!C$6)=7,(A263+2+'Fristenstillstand nein'!C$6),IF(WEEKDAY(A263+'Fristenstillstand nein'!C$6)=1,(A263+1+'Fristenstillstand nein'!C$6),A263+'Fristenstillstand nein'!C$6))</f>
        <v>40833</v>
      </c>
      <c r="D263" s="1">
        <f>IF(COUNTIF(H$4:I$27,B263)=1,VLOOKUP(B263,H$4:I$27,2)+A263+'Fristenstillstand nein'!C$6,C263)</f>
        <v>40833</v>
      </c>
      <c r="E263">
        <v>16</v>
      </c>
    </row>
    <row r="264" spans="1:5" ht="15">
      <c r="A264" s="22">
        <f>DATE(YEAR('Fristenstillstand nein'!C$7),9,E264)</f>
        <v>40803</v>
      </c>
      <c r="B264" s="1">
        <f>A264+'Fristenstillstand nein'!C$6</f>
        <v>40833</v>
      </c>
      <c r="C264" s="1">
        <f>IF(WEEKDAY(A264+'Fristenstillstand nein'!C$6)=7,(A264+2+'Fristenstillstand nein'!C$6),IF(WEEKDAY(A264+'Fristenstillstand nein'!C$6)=1,(A264+1+'Fristenstillstand nein'!C$6),A264+'Fristenstillstand nein'!C$6))</f>
        <v>40833</v>
      </c>
      <c r="D264" s="1">
        <f>IF(COUNTIF(H$4:I$27,B264)=1,VLOOKUP(B264,H$4:I$27,2)+A264+'Fristenstillstand nein'!C$6,C264)</f>
        <v>40833</v>
      </c>
      <c r="E264">
        <v>17</v>
      </c>
    </row>
    <row r="265" spans="1:5" ht="15">
      <c r="A265" s="22">
        <f>DATE(YEAR('Fristenstillstand nein'!C$7),9,E265)</f>
        <v>40804</v>
      </c>
      <c r="B265" s="1">
        <f>A265+'Fristenstillstand nein'!C$6</f>
        <v>40834</v>
      </c>
      <c r="C265" s="1">
        <f>IF(WEEKDAY(A265+'Fristenstillstand nein'!C$6)=7,(A265+2+'Fristenstillstand nein'!C$6),IF(WEEKDAY(A265+'Fristenstillstand nein'!C$6)=1,(A265+1+'Fristenstillstand nein'!C$6),A265+'Fristenstillstand nein'!C$6))</f>
        <v>40834</v>
      </c>
      <c r="D265" s="1">
        <f>IF(COUNTIF(H$4:I$27,B265)=1,VLOOKUP(B265,H$4:I$27,2)+A265+'Fristenstillstand nein'!C$6,C265)</f>
        <v>40834</v>
      </c>
      <c r="E265">
        <v>18</v>
      </c>
    </row>
    <row r="266" spans="1:5" ht="15">
      <c r="A266" s="22">
        <f>DATE(YEAR('Fristenstillstand nein'!C$7),9,E266)</f>
        <v>40805</v>
      </c>
      <c r="B266" s="1">
        <f>A266+'Fristenstillstand nein'!C$6</f>
        <v>40835</v>
      </c>
      <c r="C266" s="1">
        <f>IF(WEEKDAY(A266+'Fristenstillstand nein'!C$6)=7,(A266+2+'Fristenstillstand nein'!C$6),IF(WEEKDAY(A266+'Fristenstillstand nein'!C$6)=1,(A266+1+'Fristenstillstand nein'!C$6),A266+'Fristenstillstand nein'!C$6))</f>
        <v>40835</v>
      </c>
      <c r="D266" s="1">
        <f>IF(COUNTIF(H$4:I$27,B266)=1,VLOOKUP(B266,H$4:I$27,2)+A266+'Fristenstillstand nein'!C$6,C266)</f>
        <v>40835</v>
      </c>
      <c r="E266">
        <v>19</v>
      </c>
    </row>
    <row r="267" spans="1:5" ht="15">
      <c r="A267" s="22">
        <f>DATE(YEAR('Fristenstillstand nein'!C$7),9,E267)</f>
        <v>40806</v>
      </c>
      <c r="B267" s="1">
        <f>A267+'Fristenstillstand nein'!C$6</f>
        <v>40836</v>
      </c>
      <c r="C267" s="1">
        <f>IF(WEEKDAY(A267+'Fristenstillstand nein'!C$6)=7,(A267+2+'Fristenstillstand nein'!C$6),IF(WEEKDAY(A267+'Fristenstillstand nein'!C$6)=1,(A267+1+'Fristenstillstand nein'!C$6),A267+'Fristenstillstand nein'!C$6))</f>
        <v>40836</v>
      </c>
      <c r="D267" s="1">
        <f>IF(COUNTIF(H$4:I$27,B267)=1,VLOOKUP(B267,H$4:I$27,2)+A267+'Fristenstillstand nein'!C$6,C267)</f>
        <v>40836</v>
      </c>
      <c r="E267">
        <v>20</v>
      </c>
    </row>
    <row r="268" spans="1:5" ht="15">
      <c r="A268" s="22">
        <f>DATE(YEAR('Fristenstillstand nein'!C$7),9,E268)</f>
        <v>40807</v>
      </c>
      <c r="B268" s="1">
        <f>A268+'Fristenstillstand nein'!C$6</f>
        <v>40837</v>
      </c>
      <c r="C268" s="1">
        <f>IF(WEEKDAY(A268+'Fristenstillstand nein'!C$6)=7,(A268+2+'Fristenstillstand nein'!C$6),IF(WEEKDAY(A268+'Fristenstillstand nein'!C$6)=1,(A268+1+'Fristenstillstand nein'!C$6),A268+'Fristenstillstand nein'!C$6))</f>
        <v>40837</v>
      </c>
      <c r="D268" s="1">
        <f>IF(COUNTIF(H$4:I$27,B268)=1,VLOOKUP(B268,H$4:I$27,2)+A268+'Fristenstillstand nein'!C$6,C268)</f>
        <v>40837</v>
      </c>
      <c r="E268">
        <v>21</v>
      </c>
    </row>
    <row r="269" spans="1:5" ht="15">
      <c r="A269" s="22">
        <f>DATE(YEAR('Fristenstillstand nein'!C$7),9,E269)</f>
        <v>40808</v>
      </c>
      <c r="B269" s="1">
        <f>A269+'Fristenstillstand nein'!C$6</f>
        <v>40838</v>
      </c>
      <c r="C269" s="1">
        <f>IF(WEEKDAY(A269+'Fristenstillstand nein'!C$6)=7,(A269+2+'Fristenstillstand nein'!C$6),IF(WEEKDAY(A269+'Fristenstillstand nein'!C$6)=1,(A269+1+'Fristenstillstand nein'!C$6),A269+'Fristenstillstand nein'!C$6))</f>
        <v>40840</v>
      </c>
      <c r="D269" s="1">
        <f>IF(COUNTIF(H$4:I$27,B269)=1,VLOOKUP(B269,H$4:I$27,2)+A269+'Fristenstillstand nein'!C$6,C269)</f>
        <v>40840</v>
      </c>
      <c r="E269">
        <v>22</v>
      </c>
    </row>
    <row r="270" spans="1:5" ht="15">
      <c r="A270" s="22">
        <f>DATE(YEAR('Fristenstillstand nein'!C$7),9,E270)</f>
        <v>40809</v>
      </c>
      <c r="B270" s="1">
        <f>A270+'Fristenstillstand nein'!C$6</f>
        <v>40839</v>
      </c>
      <c r="C270" s="1">
        <f>IF(WEEKDAY(A270+'Fristenstillstand nein'!C$6)=7,(A270+2+'Fristenstillstand nein'!C$6),IF(WEEKDAY(A270+'Fristenstillstand nein'!C$6)=1,(A270+1+'Fristenstillstand nein'!C$6),A270+'Fristenstillstand nein'!C$6))</f>
        <v>40840</v>
      </c>
      <c r="D270" s="1">
        <f>IF(COUNTIF(H$4:I$27,B270)=1,VLOOKUP(B270,H$4:I$27,2)+A270+'Fristenstillstand nein'!C$6,C270)</f>
        <v>40840</v>
      </c>
      <c r="E270">
        <v>23</v>
      </c>
    </row>
    <row r="271" spans="1:5" ht="15">
      <c r="A271" s="22">
        <f>DATE(YEAR('Fristenstillstand nein'!C$7),9,E271)</f>
        <v>40810</v>
      </c>
      <c r="B271" s="1">
        <f>A271+'Fristenstillstand nein'!C$6</f>
        <v>40840</v>
      </c>
      <c r="C271" s="1">
        <f>IF(WEEKDAY(A271+'Fristenstillstand nein'!C$6)=7,(A271+2+'Fristenstillstand nein'!C$6),IF(WEEKDAY(A271+'Fristenstillstand nein'!C$6)=1,(A271+1+'Fristenstillstand nein'!C$6),A271+'Fristenstillstand nein'!C$6))</f>
        <v>40840</v>
      </c>
      <c r="D271" s="1">
        <f>IF(COUNTIF(H$4:I$27,B271)=1,VLOOKUP(B271,H$4:I$27,2)+A271+'Fristenstillstand nein'!C$6,C271)</f>
        <v>40840</v>
      </c>
      <c r="E271">
        <v>24</v>
      </c>
    </row>
    <row r="272" spans="1:5" ht="15">
      <c r="A272" s="22">
        <f>DATE(YEAR('Fristenstillstand nein'!C$7),9,E272)</f>
        <v>40811</v>
      </c>
      <c r="B272" s="1">
        <f>A272+'Fristenstillstand nein'!C$6</f>
        <v>40841</v>
      </c>
      <c r="C272" s="1">
        <f>IF(WEEKDAY(A272+'Fristenstillstand nein'!C$6)=7,(A272+2+'Fristenstillstand nein'!C$6),IF(WEEKDAY(A272+'Fristenstillstand nein'!C$6)=1,(A272+1+'Fristenstillstand nein'!C$6),A272+'Fristenstillstand nein'!C$6))</f>
        <v>40841</v>
      </c>
      <c r="D272" s="1">
        <f>IF(COUNTIF(H$4:I$27,B272)=1,VLOOKUP(B272,H$4:I$27,2)+A272+'Fristenstillstand nein'!C$6,C272)</f>
        <v>40841</v>
      </c>
      <c r="E272">
        <v>25</v>
      </c>
    </row>
    <row r="273" spans="1:5" ht="15">
      <c r="A273" s="22">
        <f>DATE(YEAR('Fristenstillstand nein'!C$7),9,E273)</f>
        <v>40812</v>
      </c>
      <c r="B273" s="1">
        <f>A273+'Fristenstillstand nein'!C$6</f>
        <v>40842</v>
      </c>
      <c r="C273" s="1">
        <f>IF(WEEKDAY(A273+'Fristenstillstand nein'!C$6)=7,(A273+2+'Fristenstillstand nein'!C$6),IF(WEEKDAY(A273+'Fristenstillstand nein'!C$6)=1,(A273+1+'Fristenstillstand nein'!C$6),A273+'Fristenstillstand nein'!C$6))</f>
        <v>40842</v>
      </c>
      <c r="D273" s="1">
        <f>IF(COUNTIF(H$4:I$27,B273)=1,VLOOKUP(B273,H$4:I$27,2)+A273+'Fristenstillstand nein'!C$6,C273)</f>
        <v>40842</v>
      </c>
      <c r="E273">
        <v>26</v>
      </c>
    </row>
    <row r="274" spans="1:5" ht="15">
      <c r="A274" s="22">
        <f>DATE(YEAR('Fristenstillstand nein'!C$7),9,E274)</f>
        <v>40813</v>
      </c>
      <c r="B274" s="1">
        <f>A274+'Fristenstillstand nein'!C$6</f>
        <v>40843</v>
      </c>
      <c r="C274" s="1">
        <f>IF(WEEKDAY(A274+'Fristenstillstand nein'!C$6)=7,(A274+2+'Fristenstillstand nein'!C$6),IF(WEEKDAY(A274+'Fristenstillstand nein'!C$6)=1,(A274+1+'Fristenstillstand nein'!C$6),A274+'Fristenstillstand nein'!C$6))</f>
        <v>40843</v>
      </c>
      <c r="D274" s="1">
        <f>IF(COUNTIF(H$4:I$27,B274)=1,VLOOKUP(B274,H$4:I$27,2)+A274+'Fristenstillstand nein'!C$6,C274)</f>
        <v>40843</v>
      </c>
      <c r="E274">
        <v>27</v>
      </c>
    </row>
    <row r="275" spans="1:5" ht="15">
      <c r="A275" s="22">
        <f>DATE(YEAR('Fristenstillstand nein'!C$7),9,E275)</f>
        <v>40814</v>
      </c>
      <c r="B275" s="1">
        <f>A275+'Fristenstillstand nein'!C$6</f>
        <v>40844</v>
      </c>
      <c r="C275" s="1">
        <f>IF(WEEKDAY(A275+'Fristenstillstand nein'!C$6)=7,(A275+2+'Fristenstillstand nein'!C$6),IF(WEEKDAY(A275+'Fristenstillstand nein'!C$6)=1,(A275+1+'Fristenstillstand nein'!C$6),A275+'Fristenstillstand nein'!C$6))</f>
        <v>40844</v>
      </c>
      <c r="D275" s="1">
        <f>IF(COUNTIF(H$4:I$27,B275)=1,VLOOKUP(B275,H$4:I$27,2)+A275+'Fristenstillstand nein'!C$6,C275)</f>
        <v>40844</v>
      </c>
      <c r="E275">
        <v>28</v>
      </c>
    </row>
    <row r="276" spans="1:5" ht="15">
      <c r="A276" s="22">
        <f>DATE(YEAR('Fristenstillstand nein'!C$7),9,E276)</f>
        <v>40815</v>
      </c>
      <c r="B276" s="1">
        <f>A276+'Fristenstillstand nein'!C$6</f>
        <v>40845</v>
      </c>
      <c r="C276" s="1">
        <f>IF(WEEKDAY(A276+'Fristenstillstand nein'!C$6)=7,(A276+2+'Fristenstillstand nein'!C$6),IF(WEEKDAY(A276+'Fristenstillstand nein'!C$6)=1,(A276+1+'Fristenstillstand nein'!C$6),A276+'Fristenstillstand nein'!C$6))</f>
        <v>40847</v>
      </c>
      <c r="D276" s="1">
        <f>IF(COUNTIF(H$4:I$27,B276)=1,VLOOKUP(B276,H$4:I$27,2)+A276+'Fristenstillstand nein'!C$6,C276)</f>
        <v>40847</v>
      </c>
      <c r="E276">
        <v>29</v>
      </c>
    </row>
    <row r="277" spans="1:5" ht="15">
      <c r="A277" s="22">
        <f>DATE(YEAR('Fristenstillstand nein'!C$7),9,E277)</f>
        <v>40816</v>
      </c>
      <c r="B277" s="1">
        <f>A277+'Fristenstillstand nein'!C$6</f>
        <v>40846</v>
      </c>
      <c r="C277" s="1">
        <f>IF(WEEKDAY(A277+'Fristenstillstand nein'!C$6)=7,(A277+2+'Fristenstillstand nein'!C$6),IF(WEEKDAY(A277+'Fristenstillstand nein'!C$6)=1,(A277+1+'Fristenstillstand nein'!C$6),A277+'Fristenstillstand nein'!C$6))</f>
        <v>40847</v>
      </c>
      <c r="D277" s="1">
        <f>IF(COUNTIF(H$4:I$27,B277)=1,VLOOKUP(B277,H$4:I$27,2)+A277+'Fristenstillstand nein'!C$6,C277)</f>
        <v>40847</v>
      </c>
      <c r="E277">
        <v>30</v>
      </c>
    </row>
    <row r="278" spans="1:5" ht="15">
      <c r="A278" s="22">
        <f>DATE(YEAR('Fristenstillstand nein'!C$7),10,E278)</f>
        <v>40817</v>
      </c>
      <c r="B278" s="1">
        <f>A278+'Fristenstillstand nein'!C$6</f>
        <v>40847</v>
      </c>
      <c r="C278" s="1">
        <f>IF(WEEKDAY(A278+'Fristenstillstand nein'!C$6)=7,(A278+2+'Fristenstillstand nein'!C$6),IF(WEEKDAY(A278+'Fristenstillstand nein'!C$6)=1,(A278+1+'Fristenstillstand nein'!C$6),A278+'Fristenstillstand nein'!C$6))</f>
        <v>40847</v>
      </c>
      <c r="D278" s="1">
        <f>IF(COUNTIF(H$4:I$27,B278)=1,VLOOKUP(B278,H$4:I$27,2)+A278+'Fristenstillstand nein'!C$6,C278)</f>
        <v>40847</v>
      </c>
      <c r="E278">
        <v>1</v>
      </c>
    </row>
    <row r="279" spans="1:5" ht="15">
      <c r="A279" s="22">
        <f>DATE(YEAR('Fristenstillstand nein'!C$7),10,E279)</f>
        <v>40818</v>
      </c>
      <c r="B279" s="1">
        <f>A279+'Fristenstillstand nein'!C$6</f>
        <v>40848</v>
      </c>
      <c r="C279" s="1">
        <f>IF(WEEKDAY(A279+'Fristenstillstand nein'!C$6)=7,(A279+2+'Fristenstillstand nein'!C$6),IF(WEEKDAY(A279+'Fristenstillstand nein'!C$6)=1,(A279+1+'Fristenstillstand nein'!C$6),A279+'Fristenstillstand nein'!C$6))</f>
        <v>40848</v>
      </c>
      <c r="D279" s="1">
        <f>IF(COUNTIF(H$4:I$27,B279)=1,VLOOKUP(B279,H$4:I$27,2)+A279+'Fristenstillstand nein'!C$6,C279)</f>
        <v>40848</v>
      </c>
      <c r="E279">
        <v>2</v>
      </c>
    </row>
    <row r="280" spans="1:5" ht="15">
      <c r="A280" s="22">
        <f>DATE(YEAR('Fristenstillstand nein'!C$7),10,E280)</f>
        <v>40819</v>
      </c>
      <c r="B280" s="1">
        <f>A280+'Fristenstillstand nein'!C$6</f>
        <v>40849</v>
      </c>
      <c r="C280" s="1">
        <f>IF(WEEKDAY(A280+'Fristenstillstand nein'!C$6)=7,(A280+2+'Fristenstillstand nein'!C$6),IF(WEEKDAY(A280+'Fristenstillstand nein'!C$6)=1,(A280+1+'Fristenstillstand nein'!C$6),A280+'Fristenstillstand nein'!C$6))</f>
        <v>40849</v>
      </c>
      <c r="D280" s="1">
        <f>IF(COUNTIF(H$4:I$27,B280)=1,VLOOKUP(B280,H$4:I$27,2)+A280+'Fristenstillstand nein'!C$6,C280)</f>
        <v>40849</v>
      </c>
      <c r="E280">
        <v>3</v>
      </c>
    </row>
    <row r="281" spans="1:5" ht="15">
      <c r="A281" s="22">
        <f>DATE(YEAR('Fristenstillstand nein'!C$7),10,E281)</f>
        <v>40820</v>
      </c>
      <c r="B281" s="1">
        <f>A281+'Fristenstillstand nein'!C$6</f>
        <v>40850</v>
      </c>
      <c r="C281" s="1">
        <f>IF(WEEKDAY(A281+'Fristenstillstand nein'!C$6)=7,(A281+2+'Fristenstillstand nein'!C$6),IF(WEEKDAY(A281+'Fristenstillstand nein'!C$6)=1,(A281+1+'Fristenstillstand nein'!C$6),A281+'Fristenstillstand nein'!C$6))</f>
        <v>40850</v>
      </c>
      <c r="D281" s="1">
        <f>IF(COUNTIF(H$4:I$27,B281)=1,VLOOKUP(B281,H$4:I$27,2)+A281+'Fristenstillstand nein'!C$6,C281)</f>
        <v>40850</v>
      </c>
      <c r="E281">
        <v>4</v>
      </c>
    </row>
    <row r="282" spans="1:5" ht="15">
      <c r="A282" s="22">
        <f>DATE(YEAR('Fristenstillstand nein'!C$7),10,E282)</f>
        <v>40821</v>
      </c>
      <c r="B282" s="1">
        <f>A282+'Fristenstillstand nein'!C$6</f>
        <v>40851</v>
      </c>
      <c r="C282" s="1">
        <f>IF(WEEKDAY(A282+'Fristenstillstand nein'!C$6)=7,(A282+2+'Fristenstillstand nein'!C$6),IF(WEEKDAY(A282+'Fristenstillstand nein'!C$6)=1,(A282+1+'Fristenstillstand nein'!C$6),A282+'Fristenstillstand nein'!C$6))</f>
        <v>40851</v>
      </c>
      <c r="D282" s="1">
        <f>IF(COUNTIF(H$4:I$27,B282)=1,VLOOKUP(B282,H$4:I$27,2)+A282+'Fristenstillstand nein'!C$6,C282)</f>
        <v>40851</v>
      </c>
      <c r="E282">
        <v>5</v>
      </c>
    </row>
    <row r="283" spans="1:5" ht="15">
      <c r="A283" s="22">
        <f>DATE(YEAR('Fristenstillstand nein'!C$7),10,E283)</f>
        <v>40822</v>
      </c>
      <c r="B283" s="1">
        <f>A283+'Fristenstillstand nein'!C$6</f>
        <v>40852</v>
      </c>
      <c r="C283" s="1">
        <f>IF(WEEKDAY(A283+'Fristenstillstand nein'!C$6)=7,(A283+2+'Fristenstillstand nein'!C$6),IF(WEEKDAY(A283+'Fristenstillstand nein'!C$6)=1,(A283+1+'Fristenstillstand nein'!C$6),A283+'Fristenstillstand nein'!C$6))</f>
        <v>40854</v>
      </c>
      <c r="D283" s="1">
        <f>IF(COUNTIF(H$4:I$27,B283)=1,VLOOKUP(B283,H$4:I$27,2)+A283+'Fristenstillstand nein'!C$6,C283)</f>
        <v>40854</v>
      </c>
      <c r="E283">
        <v>6</v>
      </c>
    </row>
    <row r="284" spans="1:5" ht="15">
      <c r="A284" s="22">
        <f>DATE(YEAR('Fristenstillstand nein'!C$7),10,E284)</f>
        <v>40823</v>
      </c>
      <c r="B284" s="1">
        <f>A284+'Fristenstillstand nein'!C$6</f>
        <v>40853</v>
      </c>
      <c r="C284" s="1">
        <f>IF(WEEKDAY(A284+'Fristenstillstand nein'!C$6)=7,(A284+2+'Fristenstillstand nein'!C$6),IF(WEEKDAY(A284+'Fristenstillstand nein'!C$6)=1,(A284+1+'Fristenstillstand nein'!C$6),A284+'Fristenstillstand nein'!C$6))</f>
        <v>40854</v>
      </c>
      <c r="D284" s="1">
        <f>IF(COUNTIF(H$4:I$27,B284)=1,VLOOKUP(B284,H$4:I$27,2)+A284+'Fristenstillstand nein'!C$6,C284)</f>
        <v>40854</v>
      </c>
      <c r="E284">
        <v>7</v>
      </c>
    </row>
    <row r="285" spans="1:5" ht="15">
      <c r="A285" s="22">
        <f>DATE(YEAR('Fristenstillstand nein'!C$7),10,E285)</f>
        <v>40824</v>
      </c>
      <c r="B285" s="1">
        <f>A285+'Fristenstillstand nein'!C$6</f>
        <v>40854</v>
      </c>
      <c r="C285" s="1">
        <f>IF(WEEKDAY(A285+'Fristenstillstand nein'!C$6)=7,(A285+2+'Fristenstillstand nein'!C$6),IF(WEEKDAY(A285+'Fristenstillstand nein'!C$6)=1,(A285+1+'Fristenstillstand nein'!C$6),A285+'Fristenstillstand nein'!C$6))</f>
        <v>40854</v>
      </c>
      <c r="D285" s="1">
        <f>IF(COUNTIF(H$4:I$27,B285)=1,VLOOKUP(B285,H$4:I$27,2)+A285+'Fristenstillstand nein'!C$6,C285)</f>
        <v>40854</v>
      </c>
      <c r="E285">
        <v>8</v>
      </c>
    </row>
    <row r="286" spans="1:5" ht="15">
      <c r="A286" s="22">
        <f>DATE(YEAR('Fristenstillstand nein'!C$7),10,E286)</f>
        <v>40825</v>
      </c>
      <c r="B286" s="1">
        <f>A286+'Fristenstillstand nein'!C$6</f>
        <v>40855</v>
      </c>
      <c r="C286" s="1">
        <f>IF(WEEKDAY(A286+'Fristenstillstand nein'!C$6)=7,(A286+2+'Fristenstillstand nein'!C$6),IF(WEEKDAY(A286+'Fristenstillstand nein'!C$6)=1,(A286+1+'Fristenstillstand nein'!C$6),A286+'Fristenstillstand nein'!C$6))</f>
        <v>40855</v>
      </c>
      <c r="D286" s="1">
        <f>IF(COUNTIF(H$4:I$27,B286)=1,VLOOKUP(B286,H$4:I$27,2)+A286+'Fristenstillstand nein'!C$6,C286)</f>
        <v>40855</v>
      </c>
      <c r="E286">
        <v>9</v>
      </c>
    </row>
    <row r="287" spans="1:5" ht="15">
      <c r="A287" s="22">
        <f>DATE(YEAR('Fristenstillstand nein'!C$7),10,E287)</f>
        <v>40826</v>
      </c>
      <c r="B287" s="1">
        <f>A287+'Fristenstillstand nein'!C$6</f>
        <v>40856</v>
      </c>
      <c r="C287" s="1">
        <f>IF(WEEKDAY(A287+'Fristenstillstand nein'!C$6)=7,(A287+2+'Fristenstillstand nein'!C$6),IF(WEEKDAY(A287+'Fristenstillstand nein'!C$6)=1,(A287+1+'Fristenstillstand nein'!C$6),A287+'Fristenstillstand nein'!C$6))</f>
        <v>40856</v>
      </c>
      <c r="D287" s="1">
        <f>IF(COUNTIF(H$4:I$27,B287)=1,VLOOKUP(B287,H$4:I$27,2)+A287+'Fristenstillstand nein'!C$6,C287)</f>
        <v>40856</v>
      </c>
      <c r="E287">
        <v>10</v>
      </c>
    </row>
    <row r="288" spans="1:5" ht="15">
      <c r="A288" s="22">
        <f>DATE(YEAR('Fristenstillstand nein'!C$7),10,E288)</f>
        <v>40827</v>
      </c>
      <c r="B288" s="1">
        <f>A288+'Fristenstillstand nein'!C$6</f>
        <v>40857</v>
      </c>
      <c r="C288" s="1">
        <f>IF(WEEKDAY(A288+'Fristenstillstand nein'!C$6)=7,(A288+2+'Fristenstillstand nein'!C$6),IF(WEEKDAY(A288+'Fristenstillstand nein'!C$6)=1,(A288+1+'Fristenstillstand nein'!C$6),A288+'Fristenstillstand nein'!C$6))</f>
        <v>40857</v>
      </c>
      <c r="D288" s="1">
        <f>IF(COUNTIF(H$4:I$27,B288)=1,VLOOKUP(B288,H$4:I$27,2)+A288+'Fristenstillstand nein'!C$6,C288)</f>
        <v>40857</v>
      </c>
      <c r="E288">
        <v>11</v>
      </c>
    </row>
    <row r="289" spans="1:5" ht="15">
      <c r="A289" s="22">
        <f>DATE(YEAR('Fristenstillstand nein'!C$7),10,E289)</f>
        <v>40828</v>
      </c>
      <c r="B289" s="1">
        <f>A289+'Fristenstillstand nein'!C$6</f>
        <v>40858</v>
      </c>
      <c r="C289" s="1">
        <f>IF(WEEKDAY(A289+'Fristenstillstand nein'!C$6)=7,(A289+2+'Fristenstillstand nein'!C$6),IF(WEEKDAY(A289+'Fristenstillstand nein'!C$6)=1,(A289+1+'Fristenstillstand nein'!C$6),A289+'Fristenstillstand nein'!C$6))</f>
        <v>40858</v>
      </c>
      <c r="D289" s="1">
        <f>IF(COUNTIF(H$4:I$27,B289)=1,VLOOKUP(B289,H$4:I$27,2)+A289+'Fristenstillstand nein'!C$6,C289)</f>
        <v>40858</v>
      </c>
      <c r="E289">
        <v>12</v>
      </c>
    </row>
    <row r="290" spans="1:5" ht="15">
      <c r="A290" s="22">
        <f>DATE(YEAR('Fristenstillstand nein'!C$7),10,E290)</f>
        <v>40829</v>
      </c>
      <c r="B290" s="1">
        <f>A290+'Fristenstillstand nein'!C$6</f>
        <v>40859</v>
      </c>
      <c r="C290" s="1">
        <f>IF(WEEKDAY(A290+'Fristenstillstand nein'!C$6)=7,(A290+2+'Fristenstillstand nein'!C$6),IF(WEEKDAY(A290+'Fristenstillstand nein'!C$6)=1,(A290+1+'Fristenstillstand nein'!C$6),A290+'Fristenstillstand nein'!C$6))</f>
        <v>40861</v>
      </c>
      <c r="D290" s="1">
        <f>IF(COUNTIF(H$4:I$27,B290)=1,VLOOKUP(B290,H$4:I$27,2)+A290+'Fristenstillstand nein'!C$6,C290)</f>
        <v>40861</v>
      </c>
      <c r="E290">
        <v>13</v>
      </c>
    </row>
    <row r="291" spans="1:5" ht="15">
      <c r="A291" s="22">
        <f>DATE(YEAR('Fristenstillstand nein'!C$7),10,E291)</f>
        <v>40830</v>
      </c>
      <c r="B291" s="1">
        <f>A291+'Fristenstillstand nein'!C$6</f>
        <v>40860</v>
      </c>
      <c r="C291" s="1">
        <f>IF(WEEKDAY(A291+'Fristenstillstand nein'!C$6)=7,(A291+2+'Fristenstillstand nein'!C$6),IF(WEEKDAY(A291+'Fristenstillstand nein'!C$6)=1,(A291+1+'Fristenstillstand nein'!C$6),A291+'Fristenstillstand nein'!C$6))</f>
        <v>40861</v>
      </c>
      <c r="D291" s="1">
        <f>IF(COUNTIF(H$4:I$27,B291)=1,VLOOKUP(B291,H$4:I$27,2)+A291+'Fristenstillstand nein'!C$6,C291)</f>
        <v>40861</v>
      </c>
      <c r="E291">
        <v>14</v>
      </c>
    </row>
    <row r="292" spans="1:5" ht="15">
      <c r="A292" s="22">
        <f>DATE(YEAR('Fristenstillstand nein'!C$7),10,E292)</f>
        <v>40831</v>
      </c>
      <c r="B292" s="1">
        <f>A292+'Fristenstillstand nein'!C$6</f>
        <v>40861</v>
      </c>
      <c r="C292" s="1">
        <f>IF(WEEKDAY(A292+'Fristenstillstand nein'!C$6)=7,(A292+2+'Fristenstillstand nein'!C$6),IF(WEEKDAY(A292+'Fristenstillstand nein'!C$6)=1,(A292+1+'Fristenstillstand nein'!C$6),A292+'Fristenstillstand nein'!C$6))</f>
        <v>40861</v>
      </c>
      <c r="D292" s="1">
        <f>IF(COUNTIF(H$4:I$27,B292)=1,VLOOKUP(B292,H$4:I$27,2)+A292+'Fristenstillstand nein'!C$6,C292)</f>
        <v>40861</v>
      </c>
      <c r="E292">
        <v>15</v>
      </c>
    </row>
    <row r="293" spans="1:5" ht="15">
      <c r="A293" s="22">
        <f>DATE(YEAR('Fristenstillstand nein'!C$7),10,E293)</f>
        <v>40832</v>
      </c>
      <c r="B293" s="1">
        <f>A293+'Fristenstillstand nein'!C$6</f>
        <v>40862</v>
      </c>
      <c r="C293" s="1">
        <f>IF(WEEKDAY(A293+'Fristenstillstand nein'!C$6)=7,(A293+2+'Fristenstillstand nein'!C$6),IF(WEEKDAY(A293+'Fristenstillstand nein'!C$6)=1,(A293+1+'Fristenstillstand nein'!C$6),A293+'Fristenstillstand nein'!C$6))</f>
        <v>40862</v>
      </c>
      <c r="D293" s="1">
        <f>IF(COUNTIF(H$4:I$27,B293)=1,VLOOKUP(B293,H$4:I$27,2)+A293+'Fristenstillstand nein'!C$6,C293)</f>
        <v>40862</v>
      </c>
      <c r="E293">
        <v>16</v>
      </c>
    </row>
    <row r="294" spans="1:5" ht="15">
      <c r="A294" s="22">
        <f>DATE(YEAR('Fristenstillstand nein'!C$7),10,E294)</f>
        <v>40833</v>
      </c>
      <c r="B294" s="1">
        <f>A294+'Fristenstillstand nein'!C$6</f>
        <v>40863</v>
      </c>
      <c r="C294" s="1">
        <f>IF(WEEKDAY(A294+'Fristenstillstand nein'!C$6)=7,(A294+2+'Fristenstillstand nein'!C$6),IF(WEEKDAY(A294+'Fristenstillstand nein'!C$6)=1,(A294+1+'Fristenstillstand nein'!C$6),A294+'Fristenstillstand nein'!C$6))</f>
        <v>40863</v>
      </c>
      <c r="D294" s="1">
        <f>IF(COUNTIF(H$4:I$27,B294)=1,VLOOKUP(B294,H$4:I$27,2)+A294+'Fristenstillstand nein'!C$6,C294)</f>
        <v>40863</v>
      </c>
      <c r="E294">
        <v>17</v>
      </c>
    </row>
    <row r="295" spans="1:5" ht="15">
      <c r="A295" s="22">
        <f>DATE(YEAR('Fristenstillstand nein'!C$7),10,E295)</f>
        <v>40834</v>
      </c>
      <c r="B295" s="1">
        <f>A295+'Fristenstillstand nein'!C$6</f>
        <v>40864</v>
      </c>
      <c r="C295" s="1">
        <f>IF(WEEKDAY(A295+'Fristenstillstand nein'!C$6)=7,(A295+2+'Fristenstillstand nein'!C$6),IF(WEEKDAY(A295+'Fristenstillstand nein'!C$6)=1,(A295+1+'Fristenstillstand nein'!C$6),A295+'Fristenstillstand nein'!C$6))</f>
        <v>40864</v>
      </c>
      <c r="D295" s="1">
        <f>IF(COUNTIF(H$4:I$27,B295)=1,VLOOKUP(B295,H$4:I$27,2)+A295+'Fristenstillstand nein'!C$6,C295)</f>
        <v>40864</v>
      </c>
      <c r="E295">
        <v>18</v>
      </c>
    </row>
    <row r="296" spans="1:5" ht="15">
      <c r="A296" s="22">
        <f>DATE(YEAR('Fristenstillstand nein'!C$7),10,E296)</f>
        <v>40835</v>
      </c>
      <c r="B296" s="1">
        <f>A296+'Fristenstillstand nein'!C$6</f>
        <v>40865</v>
      </c>
      <c r="C296" s="1">
        <f>IF(WEEKDAY(A296+'Fristenstillstand nein'!C$6)=7,(A296+2+'Fristenstillstand nein'!C$6),IF(WEEKDAY(A296+'Fristenstillstand nein'!C$6)=1,(A296+1+'Fristenstillstand nein'!C$6),A296+'Fristenstillstand nein'!C$6))</f>
        <v>40865</v>
      </c>
      <c r="D296" s="1">
        <f>IF(COUNTIF(H$4:I$27,B296)=1,VLOOKUP(B296,H$4:I$27,2)+A296+'Fristenstillstand nein'!C$6,C296)</f>
        <v>40865</v>
      </c>
      <c r="E296">
        <v>19</v>
      </c>
    </row>
    <row r="297" spans="1:5" ht="15">
      <c r="A297" s="22">
        <f>DATE(YEAR('Fristenstillstand nein'!C$7),10,E297)</f>
        <v>40836</v>
      </c>
      <c r="B297" s="1">
        <f>A297+'Fristenstillstand nein'!C$6</f>
        <v>40866</v>
      </c>
      <c r="C297" s="1">
        <f>IF(WEEKDAY(A297+'Fristenstillstand nein'!C$6)=7,(A297+2+'Fristenstillstand nein'!C$6),IF(WEEKDAY(A297+'Fristenstillstand nein'!C$6)=1,(A297+1+'Fristenstillstand nein'!C$6),A297+'Fristenstillstand nein'!C$6))</f>
        <v>40868</v>
      </c>
      <c r="D297" s="1">
        <f>IF(COUNTIF(H$4:I$27,B297)=1,VLOOKUP(B297,H$4:I$27,2)+A297+'Fristenstillstand nein'!C$6,C297)</f>
        <v>40868</v>
      </c>
      <c r="E297">
        <v>20</v>
      </c>
    </row>
    <row r="298" spans="1:5" ht="15">
      <c r="A298" s="22">
        <f>DATE(YEAR('Fristenstillstand nein'!C$7),10,E298)</f>
        <v>40837</v>
      </c>
      <c r="B298" s="1">
        <f>A298+'Fristenstillstand nein'!C$6</f>
        <v>40867</v>
      </c>
      <c r="C298" s="1">
        <f>IF(WEEKDAY(A298+'Fristenstillstand nein'!C$6)=7,(A298+2+'Fristenstillstand nein'!C$6),IF(WEEKDAY(A298+'Fristenstillstand nein'!C$6)=1,(A298+1+'Fristenstillstand nein'!C$6),A298+'Fristenstillstand nein'!C$6))</f>
        <v>40868</v>
      </c>
      <c r="D298" s="1">
        <f>IF(COUNTIF(H$4:I$27,B298)=1,VLOOKUP(B298,H$4:I$27,2)+A298+'Fristenstillstand nein'!C$6,C298)</f>
        <v>40868</v>
      </c>
      <c r="E298">
        <v>21</v>
      </c>
    </row>
    <row r="299" spans="1:5" ht="15">
      <c r="A299" s="22">
        <f>DATE(YEAR('Fristenstillstand nein'!C$7),10,E299)</f>
        <v>40838</v>
      </c>
      <c r="B299" s="1">
        <f>A299+'Fristenstillstand nein'!C$6</f>
        <v>40868</v>
      </c>
      <c r="C299" s="1">
        <f>IF(WEEKDAY(A299+'Fristenstillstand nein'!C$6)=7,(A299+2+'Fristenstillstand nein'!C$6),IF(WEEKDAY(A299+'Fristenstillstand nein'!C$6)=1,(A299+1+'Fristenstillstand nein'!C$6),A299+'Fristenstillstand nein'!C$6))</f>
        <v>40868</v>
      </c>
      <c r="D299" s="1">
        <f>IF(COUNTIF(H$4:I$27,B299)=1,VLOOKUP(B299,H$4:I$27,2)+A299+'Fristenstillstand nein'!C$6,C299)</f>
        <v>40868</v>
      </c>
      <c r="E299">
        <v>22</v>
      </c>
    </row>
    <row r="300" spans="1:5" ht="15">
      <c r="A300" s="22">
        <f>DATE(YEAR('Fristenstillstand nein'!C$7),10,E300)</f>
        <v>40839</v>
      </c>
      <c r="B300" s="1">
        <f>A300+'Fristenstillstand nein'!C$6</f>
        <v>40869</v>
      </c>
      <c r="C300" s="1">
        <f>IF(WEEKDAY(A300+'Fristenstillstand nein'!C$6)=7,(A300+2+'Fristenstillstand nein'!C$6),IF(WEEKDAY(A300+'Fristenstillstand nein'!C$6)=1,(A300+1+'Fristenstillstand nein'!C$6),A300+'Fristenstillstand nein'!C$6))</f>
        <v>40869</v>
      </c>
      <c r="D300" s="1">
        <f>IF(COUNTIF(H$4:I$27,B300)=1,VLOOKUP(B300,H$4:I$27,2)+A300+'Fristenstillstand nein'!C$6,C300)</f>
        <v>40869</v>
      </c>
      <c r="E300">
        <v>23</v>
      </c>
    </row>
    <row r="301" spans="1:5" ht="15">
      <c r="A301" s="22">
        <f>DATE(YEAR('Fristenstillstand nein'!C$7),10,E301)</f>
        <v>40840</v>
      </c>
      <c r="B301" s="1">
        <f>A301+'Fristenstillstand nein'!C$6</f>
        <v>40870</v>
      </c>
      <c r="C301" s="1">
        <f>IF(WEEKDAY(A301+'Fristenstillstand nein'!C$6)=7,(A301+2+'Fristenstillstand nein'!C$6),IF(WEEKDAY(A301+'Fristenstillstand nein'!C$6)=1,(A301+1+'Fristenstillstand nein'!C$6),A301+'Fristenstillstand nein'!C$6))</f>
        <v>40870</v>
      </c>
      <c r="D301" s="1">
        <f>IF(COUNTIF(H$4:I$27,B301)=1,VLOOKUP(B301,H$4:I$27,2)+A301+'Fristenstillstand nein'!C$6,C301)</f>
        <v>40870</v>
      </c>
      <c r="E301">
        <v>24</v>
      </c>
    </row>
    <row r="302" spans="1:5" ht="15">
      <c r="A302" s="22">
        <f>DATE(YEAR('Fristenstillstand nein'!C$7),10,E302)</f>
        <v>40841</v>
      </c>
      <c r="B302" s="1">
        <f>A302+'Fristenstillstand nein'!C$6</f>
        <v>40871</v>
      </c>
      <c r="C302" s="1">
        <f>IF(WEEKDAY(A302+'Fristenstillstand nein'!C$6)=7,(A302+2+'Fristenstillstand nein'!C$6),IF(WEEKDAY(A302+'Fristenstillstand nein'!C$6)=1,(A302+1+'Fristenstillstand nein'!C$6),A302+'Fristenstillstand nein'!C$6))</f>
        <v>40871</v>
      </c>
      <c r="D302" s="1">
        <f>IF(COUNTIF(H$4:I$27,B302)=1,VLOOKUP(B302,H$4:I$27,2)+A302+'Fristenstillstand nein'!C$6,C302)</f>
        <v>40871</v>
      </c>
      <c r="E302">
        <v>25</v>
      </c>
    </row>
    <row r="303" spans="1:5" ht="15">
      <c r="A303" s="22">
        <f>DATE(YEAR('Fristenstillstand nein'!C$7),10,E303)</f>
        <v>40842</v>
      </c>
      <c r="B303" s="1">
        <f>A303+'Fristenstillstand nein'!C$6</f>
        <v>40872</v>
      </c>
      <c r="C303" s="1">
        <f>IF(WEEKDAY(A303+'Fristenstillstand nein'!C$6)=7,(A303+2+'Fristenstillstand nein'!C$6),IF(WEEKDAY(A303+'Fristenstillstand nein'!C$6)=1,(A303+1+'Fristenstillstand nein'!C$6),A303+'Fristenstillstand nein'!C$6))</f>
        <v>40872</v>
      </c>
      <c r="D303" s="1">
        <f>IF(COUNTIF(H$4:I$27,B303)=1,VLOOKUP(B303,H$4:I$27,2)+A303+'Fristenstillstand nein'!C$6,C303)</f>
        <v>40872</v>
      </c>
      <c r="E303">
        <v>26</v>
      </c>
    </row>
    <row r="304" spans="1:5" ht="15">
      <c r="A304" s="22">
        <f>DATE(YEAR('Fristenstillstand nein'!C$7),10,E304)</f>
        <v>40843</v>
      </c>
      <c r="B304" s="1">
        <f>A304+'Fristenstillstand nein'!C$6</f>
        <v>40873</v>
      </c>
      <c r="C304" s="1">
        <f>IF(WEEKDAY(A304+'Fristenstillstand nein'!C$6)=7,(A304+2+'Fristenstillstand nein'!C$6),IF(WEEKDAY(A304+'Fristenstillstand nein'!C$6)=1,(A304+1+'Fristenstillstand nein'!C$6),A304+'Fristenstillstand nein'!C$6))</f>
        <v>40875</v>
      </c>
      <c r="D304" s="1">
        <f>IF(COUNTIF(H$4:I$27,B304)=1,VLOOKUP(B304,H$4:I$27,2)+A304+'Fristenstillstand nein'!C$6,C304)</f>
        <v>40875</v>
      </c>
      <c r="E304">
        <v>27</v>
      </c>
    </row>
    <row r="305" spans="1:5" ht="15">
      <c r="A305" s="22">
        <f>DATE(YEAR('Fristenstillstand nein'!C$7),10,E305)</f>
        <v>40844</v>
      </c>
      <c r="B305" s="1">
        <f>A305+'Fristenstillstand nein'!C$6</f>
        <v>40874</v>
      </c>
      <c r="C305" s="1">
        <f>IF(WEEKDAY(A305+'Fristenstillstand nein'!C$6)=7,(A305+2+'Fristenstillstand nein'!C$6),IF(WEEKDAY(A305+'Fristenstillstand nein'!C$6)=1,(A305+1+'Fristenstillstand nein'!C$6),A305+'Fristenstillstand nein'!C$6))</f>
        <v>40875</v>
      </c>
      <c r="D305" s="1">
        <f>IF(COUNTIF(H$4:I$27,B305)=1,VLOOKUP(B305,H$4:I$27,2)+A305+'Fristenstillstand nein'!C$6,C305)</f>
        <v>40875</v>
      </c>
      <c r="E305">
        <v>28</v>
      </c>
    </row>
    <row r="306" spans="1:5" ht="15">
      <c r="A306" s="22">
        <f>DATE(YEAR('Fristenstillstand nein'!C$7),10,E306)</f>
        <v>40845</v>
      </c>
      <c r="B306" s="1">
        <f>A306+'Fristenstillstand nein'!C$6</f>
        <v>40875</v>
      </c>
      <c r="C306" s="1">
        <f>IF(WEEKDAY(A306+'Fristenstillstand nein'!C$6)=7,(A306+2+'Fristenstillstand nein'!C$6),IF(WEEKDAY(A306+'Fristenstillstand nein'!C$6)=1,(A306+1+'Fristenstillstand nein'!C$6),A306+'Fristenstillstand nein'!C$6))</f>
        <v>40875</v>
      </c>
      <c r="D306" s="1">
        <f>IF(COUNTIF(H$4:I$27,B306)=1,VLOOKUP(B306,H$4:I$27,2)+A306+'Fristenstillstand nein'!C$6,C306)</f>
        <v>40875</v>
      </c>
      <c r="E306">
        <v>29</v>
      </c>
    </row>
    <row r="307" spans="1:5" ht="15">
      <c r="A307" s="22">
        <f>DATE(YEAR('Fristenstillstand nein'!C$7),10,E307)</f>
        <v>40846</v>
      </c>
      <c r="B307" s="1">
        <f>A307+'Fristenstillstand nein'!C$6</f>
        <v>40876</v>
      </c>
      <c r="C307" s="1">
        <f>IF(WEEKDAY(A307+'Fristenstillstand nein'!C$6)=7,(A307+2+'Fristenstillstand nein'!C$6),IF(WEEKDAY(A307+'Fristenstillstand nein'!C$6)=1,(A307+1+'Fristenstillstand nein'!C$6),A307+'Fristenstillstand nein'!C$6))</f>
        <v>40876</v>
      </c>
      <c r="D307" s="1">
        <f>IF(COUNTIF(H$4:I$27,B307)=1,VLOOKUP(B307,H$4:I$27,2)+A307+'Fristenstillstand nein'!C$6,C307)</f>
        <v>40876</v>
      </c>
      <c r="E307">
        <v>30</v>
      </c>
    </row>
    <row r="308" spans="1:5" ht="15">
      <c r="A308" s="22">
        <f>DATE(YEAR('Fristenstillstand nein'!C$7),10,E308)</f>
        <v>40847</v>
      </c>
      <c r="B308" s="1">
        <f>A308+'Fristenstillstand nein'!C$6</f>
        <v>40877</v>
      </c>
      <c r="C308" s="1">
        <f>IF(WEEKDAY(A308+'Fristenstillstand nein'!C$6)=7,(A308+2+'Fristenstillstand nein'!C$6),IF(WEEKDAY(A308+'Fristenstillstand nein'!C$6)=1,(A308+1+'Fristenstillstand nein'!C$6),A308+'Fristenstillstand nein'!C$6))</f>
        <v>40877</v>
      </c>
      <c r="D308" s="1">
        <f>IF(COUNTIF(H$4:I$27,B308)=1,VLOOKUP(B308,H$4:I$27,2)+A308+'Fristenstillstand nein'!C$6,C308)</f>
        <v>40877</v>
      </c>
      <c r="E308">
        <v>31</v>
      </c>
    </row>
    <row r="309" spans="1:5" ht="15">
      <c r="A309" s="22">
        <f>DATE(YEAR('Fristenstillstand nein'!C$7),11,E309)</f>
        <v>40848</v>
      </c>
      <c r="B309" s="1">
        <f>A309+'Fristenstillstand nein'!C$6</f>
        <v>40878</v>
      </c>
      <c r="C309" s="1">
        <f>IF(WEEKDAY(A309+'Fristenstillstand nein'!C$6)=7,(A309+2+'Fristenstillstand nein'!C$6),IF(WEEKDAY(A309+'Fristenstillstand nein'!C$6)=1,(A309+1+'Fristenstillstand nein'!C$6),A309+'Fristenstillstand nein'!C$6))</f>
        <v>40878</v>
      </c>
      <c r="D309" s="1">
        <f>IF(COUNTIF(H$4:I$27,B309)=1,VLOOKUP(B309,H$4:I$27,2)+A309+'Fristenstillstand nein'!C$6,C309)</f>
        <v>40878</v>
      </c>
      <c r="E309">
        <v>1</v>
      </c>
    </row>
    <row r="310" spans="1:5" ht="15">
      <c r="A310" s="22">
        <f>DATE(YEAR('Fristenstillstand nein'!C$7),11,E310)</f>
        <v>40849</v>
      </c>
      <c r="B310" s="1">
        <f>A310+'Fristenstillstand nein'!C$6</f>
        <v>40879</v>
      </c>
      <c r="C310" s="1">
        <f>IF(WEEKDAY(A310+'Fristenstillstand nein'!C$6)=7,(A310+2+'Fristenstillstand nein'!C$6),IF(WEEKDAY(A310+'Fristenstillstand nein'!C$6)=1,(A310+1+'Fristenstillstand nein'!C$6),A310+'Fristenstillstand nein'!C$6))</f>
        <v>40879</v>
      </c>
      <c r="D310" s="1">
        <f>IF(COUNTIF(H$4:I$27,B310)=1,VLOOKUP(B310,H$4:I$27,2)+A310+'Fristenstillstand nein'!C$6,C310)</f>
        <v>40879</v>
      </c>
      <c r="E310">
        <v>2</v>
      </c>
    </row>
    <row r="311" spans="1:5" ht="15">
      <c r="A311" s="22">
        <f>DATE(YEAR('Fristenstillstand nein'!C$7),11,E311)</f>
        <v>40850</v>
      </c>
      <c r="B311" s="1">
        <f>A311+'Fristenstillstand nein'!C$6</f>
        <v>40880</v>
      </c>
      <c r="C311" s="1">
        <f>IF(WEEKDAY(A311+'Fristenstillstand nein'!C$6)=7,(A311+2+'Fristenstillstand nein'!C$6),IF(WEEKDAY(A311+'Fristenstillstand nein'!C$6)=1,(A311+1+'Fristenstillstand nein'!C$6),A311+'Fristenstillstand nein'!C$6))</f>
        <v>40882</v>
      </c>
      <c r="D311" s="1">
        <f>IF(COUNTIF(H$4:I$27,B311)=1,VLOOKUP(B311,H$4:I$27,2)+A311+'Fristenstillstand nein'!C$6,C311)</f>
        <v>40882</v>
      </c>
      <c r="E311">
        <v>3</v>
      </c>
    </row>
    <row r="312" spans="1:5" ht="15">
      <c r="A312" s="22">
        <f>DATE(YEAR('Fristenstillstand nein'!C$7),11,E312)</f>
        <v>40851</v>
      </c>
      <c r="B312" s="1">
        <f>A312+'Fristenstillstand nein'!C$6</f>
        <v>40881</v>
      </c>
      <c r="C312" s="1">
        <f>IF(WEEKDAY(A312+'Fristenstillstand nein'!C$6)=7,(A312+2+'Fristenstillstand nein'!C$6),IF(WEEKDAY(A312+'Fristenstillstand nein'!C$6)=1,(A312+1+'Fristenstillstand nein'!C$6),A312+'Fristenstillstand nein'!C$6))</f>
        <v>40882</v>
      </c>
      <c r="D312" s="1">
        <f>IF(COUNTIF(H$4:I$27,B312)=1,VLOOKUP(B312,H$4:I$27,2)+A312+'Fristenstillstand nein'!C$6,C312)</f>
        <v>40882</v>
      </c>
      <c r="E312">
        <v>4</v>
      </c>
    </row>
    <row r="313" spans="1:5" ht="15">
      <c r="A313" s="22">
        <f>DATE(YEAR('Fristenstillstand nein'!C$7),11,E313)</f>
        <v>40852</v>
      </c>
      <c r="B313" s="1">
        <f>A313+'Fristenstillstand nein'!C$6</f>
        <v>40882</v>
      </c>
      <c r="C313" s="1">
        <f>IF(WEEKDAY(A313+'Fristenstillstand nein'!C$6)=7,(A313+2+'Fristenstillstand nein'!C$6),IF(WEEKDAY(A313+'Fristenstillstand nein'!C$6)=1,(A313+1+'Fristenstillstand nein'!C$6),A313+'Fristenstillstand nein'!C$6))</f>
        <v>40882</v>
      </c>
      <c r="D313" s="1">
        <f>IF(COUNTIF(H$4:I$27,B313)=1,VLOOKUP(B313,H$4:I$27,2)+A313+'Fristenstillstand nein'!C$6,C313)</f>
        <v>40882</v>
      </c>
      <c r="E313">
        <v>5</v>
      </c>
    </row>
    <row r="314" spans="1:5" ht="15">
      <c r="A314" s="22">
        <f>DATE(YEAR('Fristenstillstand nein'!C$7),11,E314)</f>
        <v>40853</v>
      </c>
      <c r="B314" s="1">
        <f>A314+'Fristenstillstand nein'!C$6</f>
        <v>40883</v>
      </c>
      <c r="C314" s="1">
        <f>IF(WEEKDAY(A314+'Fristenstillstand nein'!C$6)=7,(A314+2+'Fristenstillstand nein'!C$6),IF(WEEKDAY(A314+'Fristenstillstand nein'!C$6)=1,(A314+1+'Fristenstillstand nein'!C$6),A314+'Fristenstillstand nein'!C$6))</f>
        <v>40883</v>
      </c>
      <c r="D314" s="1">
        <f>IF(COUNTIF(H$4:I$27,B314)=1,VLOOKUP(B314,H$4:I$27,2)+A314+'Fristenstillstand nein'!C$6,C314)</f>
        <v>40883</v>
      </c>
      <c r="E314">
        <v>6</v>
      </c>
    </row>
    <row r="315" spans="1:5" ht="15">
      <c r="A315" s="22">
        <f>DATE(YEAR('Fristenstillstand nein'!C$7),11,E315)</f>
        <v>40854</v>
      </c>
      <c r="B315" s="1">
        <f>A315+'Fristenstillstand nein'!C$6</f>
        <v>40884</v>
      </c>
      <c r="C315" s="1">
        <f>IF(WEEKDAY(A315+'Fristenstillstand nein'!C$6)=7,(A315+2+'Fristenstillstand nein'!C$6),IF(WEEKDAY(A315+'Fristenstillstand nein'!C$6)=1,(A315+1+'Fristenstillstand nein'!C$6),A315+'Fristenstillstand nein'!C$6))</f>
        <v>40884</v>
      </c>
      <c r="D315" s="1">
        <f>IF(COUNTIF(H$4:I$27,B315)=1,VLOOKUP(B315,H$4:I$27,2)+A315+'Fristenstillstand nein'!C$6,C315)</f>
        <v>40884</v>
      </c>
      <c r="E315">
        <v>7</v>
      </c>
    </row>
    <row r="316" spans="1:5" ht="15">
      <c r="A316" s="22">
        <f>DATE(YEAR('Fristenstillstand nein'!C$7),11,E316)</f>
        <v>40855</v>
      </c>
      <c r="B316" s="1">
        <f>A316+'Fristenstillstand nein'!C$6</f>
        <v>40885</v>
      </c>
      <c r="C316" s="1">
        <f>IF(WEEKDAY(A316+'Fristenstillstand nein'!C$6)=7,(A316+2+'Fristenstillstand nein'!C$6),IF(WEEKDAY(A316+'Fristenstillstand nein'!C$6)=1,(A316+1+'Fristenstillstand nein'!C$6),A316+'Fristenstillstand nein'!C$6))</f>
        <v>40885</v>
      </c>
      <c r="D316" s="1">
        <f>IF(COUNTIF(H$4:I$27,B316)=1,VLOOKUP(B316,H$4:I$27,2)+A316+'Fristenstillstand nein'!C$6,C316)</f>
        <v>40885</v>
      </c>
      <c r="E316">
        <v>8</v>
      </c>
    </row>
    <row r="317" spans="1:5" ht="15">
      <c r="A317" s="22">
        <f>DATE(YEAR('Fristenstillstand nein'!C$7),11,E317)</f>
        <v>40856</v>
      </c>
      <c r="B317" s="1">
        <f>A317+'Fristenstillstand nein'!C$6</f>
        <v>40886</v>
      </c>
      <c r="C317" s="1">
        <f>IF(WEEKDAY(A317+'Fristenstillstand nein'!C$6)=7,(A317+2+'Fristenstillstand nein'!C$6),IF(WEEKDAY(A317+'Fristenstillstand nein'!C$6)=1,(A317+1+'Fristenstillstand nein'!C$6),A317+'Fristenstillstand nein'!C$6))</f>
        <v>40886</v>
      </c>
      <c r="D317" s="1">
        <f>IF(COUNTIF(H$4:I$27,B317)=1,VLOOKUP(B317,H$4:I$27,2)+A317+'Fristenstillstand nein'!C$6,C317)</f>
        <v>40886</v>
      </c>
      <c r="E317">
        <v>9</v>
      </c>
    </row>
    <row r="318" spans="1:5" ht="15">
      <c r="A318" s="22">
        <f>DATE(YEAR('Fristenstillstand nein'!C$7),11,E318)</f>
        <v>40857</v>
      </c>
      <c r="B318" s="1">
        <f>A318+'Fristenstillstand nein'!C$6</f>
        <v>40887</v>
      </c>
      <c r="C318" s="1">
        <f>IF(WEEKDAY(A318+'Fristenstillstand nein'!C$6)=7,(A318+2+'Fristenstillstand nein'!C$6),IF(WEEKDAY(A318+'Fristenstillstand nein'!C$6)=1,(A318+1+'Fristenstillstand nein'!C$6),A318+'Fristenstillstand nein'!C$6))</f>
        <v>40889</v>
      </c>
      <c r="D318" s="1">
        <f>IF(COUNTIF(H$4:I$27,B318)=1,VLOOKUP(B318,H$4:I$27,2)+A318+'Fristenstillstand nein'!C$6,C318)</f>
        <v>40889</v>
      </c>
      <c r="E318">
        <v>10</v>
      </c>
    </row>
    <row r="319" spans="1:5" ht="15">
      <c r="A319" s="22">
        <f>DATE(YEAR('Fristenstillstand nein'!C$7),11,E319)</f>
        <v>40858</v>
      </c>
      <c r="B319" s="1">
        <f>A319+'Fristenstillstand nein'!C$6</f>
        <v>40888</v>
      </c>
      <c r="C319" s="1">
        <f>IF(WEEKDAY(A319+'Fristenstillstand nein'!C$6)=7,(A319+2+'Fristenstillstand nein'!C$6),IF(WEEKDAY(A319+'Fristenstillstand nein'!C$6)=1,(A319+1+'Fristenstillstand nein'!C$6),A319+'Fristenstillstand nein'!C$6))</f>
        <v>40889</v>
      </c>
      <c r="D319" s="1">
        <f>IF(COUNTIF(H$4:I$27,B319)=1,VLOOKUP(B319,H$4:I$27,2)+A319+'Fristenstillstand nein'!C$6,C319)</f>
        <v>40889</v>
      </c>
      <c r="E319">
        <v>11</v>
      </c>
    </row>
    <row r="320" spans="1:5" ht="15">
      <c r="A320" s="22">
        <f>DATE(YEAR('Fristenstillstand nein'!C$7),11,E320)</f>
        <v>40859</v>
      </c>
      <c r="B320" s="1">
        <f>A320+'Fristenstillstand nein'!C$6</f>
        <v>40889</v>
      </c>
      <c r="C320" s="1">
        <f>IF(WEEKDAY(A320+'Fristenstillstand nein'!C$6)=7,(A320+2+'Fristenstillstand nein'!C$6),IF(WEEKDAY(A320+'Fristenstillstand nein'!C$6)=1,(A320+1+'Fristenstillstand nein'!C$6),A320+'Fristenstillstand nein'!C$6))</f>
        <v>40889</v>
      </c>
      <c r="D320" s="1">
        <f>IF(COUNTIF(H$4:I$27,B320)=1,VLOOKUP(B320,H$4:I$27,2)+A320+'Fristenstillstand nein'!C$6,C320)</f>
        <v>40889</v>
      </c>
      <c r="E320">
        <v>12</v>
      </c>
    </row>
    <row r="321" spans="1:5" ht="15">
      <c r="A321" s="22">
        <f>DATE(YEAR('Fristenstillstand nein'!C$7),11,E321)</f>
        <v>40860</v>
      </c>
      <c r="B321" s="1">
        <f>A321+'Fristenstillstand nein'!C$6</f>
        <v>40890</v>
      </c>
      <c r="C321" s="1">
        <f>IF(WEEKDAY(A321+'Fristenstillstand nein'!C$6)=7,(A321+2+'Fristenstillstand nein'!C$6),IF(WEEKDAY(A321+'Fristenstillstand nein'!C$6)=1,(A321+1+'Fristenstillstand nein'!C$6),A321+'Fristenstillstand nein'!C$6))</f>
        <v>40890</v>
      </c>
      <c r="D321" s="1">
        <f>IF(COUNTIF(H$4:I$27,B321)=1,VLOOKUP(B321,H$4:I$27,2)+A321+'Fristenstillstand nein'!C$6,C321)</f>
        <v>40890</v>
      </c>
      <c r="E321">
        <v>13</v>
      </c>
    </row>
    <row r="322" spans="1:5" ht="15">
      <c r="A322" s="22">
        <f>DATE(YEAR('Fristenstillstand nein'!C$7),11,E322)</f>
        <v>40861</v>
      </c>
      <c r="B322" s="1">
        <f>A322+'Fristenstillstand nein'!C$6</f>
        <v>40891</v>
      </c>
      <c r="C322" s="1">
        <f>IF(WEEKDAY(A322+'Fristenstillstand nein'!C$6)=7,(A322+2+'Fristenstillstand nein'!C$6),IF(WEEKDAY(A322+'Fristenstillstand nein'!C$6)=1,(A322+1+'Fristenstillstand nein'!C$6),A322+'Fristenstillstand nein'!C$6))</f>
        <v>40891</v>
      </c>
      <c r="D322" s="1">
        <f>IF(COUNTIF(H$4:I$27,B322)=1,VLOOKUP(B322,H$4:I$27,2)+A322+'Fristenstillstand nein'!C$6,C322)</f>
        <v>40891</v>
      </c>
      <c r="E322">
        <v>14</v>
      </c>
    </row>
    <row r="323" spans="1:5" ht="15">
      <c r="A323" s="22">
        <f>DATE(YEAR('Fristenstillstand nein'!C$7),11,E323)</f>
        <v>40862</v>
      </c>
      <c r="B323" s="1">
        <f>A323+'Fristenstillstand nein'!C$6</f>
        <v>40892</v>
      </c>
      <c r="C323" s="1">
        <f>IF(WEEKDAY(A323+'Fristenstillstand nein'!C$6)=7,(A323+2+'Fristenstillstand nein'!C$6),IF(WEEKDAY(A323+'Fristenstillstand nein'!C$6)=1,(A323+1+'Fristenstillstand nein'!C$6),A323+'Fristenstillstand nein'!C$6))</f>
        <v>40892</v>
      </c>
      <c r="D323" s="1">
        <f>IF(COUNTIF(H$4:I$27,B323)=1,VLOOKUP(B323,H$4:I$27,2)+A323+'Fristenstillstand nein'!C$6,C323)</f>
        <v>40892</v>
      </c>
      <c r="E323">
        <v>15</v>
      </c>
    </row>
    <row r="324" spans="1:5" ht="15">
      <c r="A324" s="22">
        <f>DATE(YEAR('Fristenstillstand nein'!C$7),11,E324)</f>
        <v>40863</v>
      </c>
      <c r="B324" s="1">
        <f>A324+'Fristenstillstand nein'!C$6</f>
        <v>40893</v>
      </c>
      <c r="C324" s="1">
        <f>IF(WEEKDAY(A324+'Fristenstillstand nein'!C$6)=7,(A324+2+'Fristenstillstand nein'!C$6),IF(WEEKDAY(A324+'Fristenstillstand nein'!C$6)=1,(A324+1+'Fristenstillstand nein'!C$6),A324+'Fristenstillstand nein'!C$6))</f>
        <v>40893</v>
      </c>
      <c r="D324" s="1">
        <f>IF(COUNTIF(H$4:I$27,B324)=1,VLOOKUP(B324,H$4:I$27,2)+A324+'Fristenstillstand nein'!C$6,C324)</f>
        <v>40893</v>
      </c>
      <c r="E324">
        <v>16</v>
      </c>
    </row>
    <row r="325" spans="1:5" ht="15">
      <c r="A325" s="22">
        <f>DATE(YEAR('Fristenstillstand nein'!C$7),11,E325)</f>
        <v>40864</v>
      </c>
      <c r="B325" s="1">
        <f>A325+'Fristenstillstand nein'!C$6</f>
        <v>40894</v>
      </c>
      <c r="C325" s="1">
        <f>IF(WEEKDAY(A325+'Fristenstillstand nein'!C$6)=7,(A325+2+'Fristenstillstand nein'!C$6),IF(WEEKDAY(A325+'Fristenstillstand nein'!C$6)=1,(A325+1+'Fristenstillstand nein'!C$6),A325+'Fristenstillstand nein'!C$6))</f>
        <v>40896</v>
      </c>
      <c r="D325" s="1">
        <f>IF(COUNTIF(H$4:I$27,B325)=1,VLOOKUP(B325,H$4:I$27,2)+A325+'Fristenstillstand nein'!C$6,C325)</f>
        <v>40896</v>
      </c>
      <c r="E325">
        <v>17</v>
      </c>
    </row>
    <row r="326" spans="1:5" ht="15">
      <c r="A326" s="22">
        <f>DATE(YEAR('Fristenstillstand nein'!C$7),11,E326)</f>
        <v>40865</v>
      </c>
      <c r="B326" s="1">
        <f>A326+'Fristenstillstand nein'!C$6</f>
        <v>40895</v>
      </c>
      <c r="C326" s="1">
        <f>IF(WEEKDAY(A326+'Fristenstillstand nein'!C$6)=7,(A326+2+'Fristenstillstand nein'!C$6),IF(WEEKDAY(A326+'Fristenstillstand nein'!C$6)=1,(A326+1+'Fristenstillstand nein'!C$6),A326+'Fristenstillstand nein'!C$6))</f>
        <v>40896</v>
      </c>
      <c r="D326" s="1">
        <f>IF(COUNTIF(H$4:I$27,B326)=1,VLOOKUP(B326,H$4:I$27,2)+A326+'Fristenstillstand nein'!C$6,C326)</f>
        <v>40896</v>
      </c>
      <c r="E326">
        <v>18</v>
      </c>
    </row>
    <row r="327" spans="1:5" ht="15">
      <c r="A327" s="22">
        <f>DATE(YEAR('Fristenstillstand nein'!C$7),11,E327)</f>
        <v>40866</v>
      </c>
      <c r="B327" s="1">
        <f>A327+'Fristenstillstand nein'!C$6</f>
        <v>40896</v>
      </c>
      <c r="C327" s="1">
        <f>IF(WEEKDAY(A327+'Fristenstillstand nein'!C$6)=7,(A327+2+'Fristenstillstand nein'!C$6),IF(WEEKDAY(A327+'Fristenstillstand nein'!C$6)=1,(A327+1+'Fristenstillstand nein'!C$6),A327+'Fristenstillstand nein'!C$6))</f>
        <v>40896</v>
      </c>
      <c r="D327" s="1">
        <f>IF(COUNTIF(H$4:I$27,B327)=1,VLOOKUP(B327,H$4:I$27,2)+A327+'Fristenstillstand nein'!C$6,C327)</f>
        <v>40896</v>
      </c>
      <c r="E327">
        <v>19</v>
      </c>
    </row>
    <row r="328" spans="1:5" ht="15">
      <c r="A328" s="22">
        <f>DATE(YEAR('Fristenstillstand nein'!C$7),11,E328)</f>
        <v>40867</v>
      </c>
      <c r="B328" s="1">
        <f>A328+'Fristenstillstand nein'!C$6</f>
        <v>40897</v>
      </c>
      <c r="C328" s="1">
        <f>IF(WEEKDAY(A328+'Fristenstillstand nein'!C$6)=7,(A328+2+'Fristenstillstand nein'!C$6),IF(WEEKDAY(A328+'Fristenstillstand nein'!C$6)=1,(A328+1+'Fristenstillstand nein'!C$6),A328+'Fristenstillstand nein'!C$6))</f>
        <v>40897</v>
      </c>
      <c r="D328" s="1">
        <f>IF(COUNTIF(H$4:I$27,B328)=1,VLOOKUP(B328,H$4:I$27,2)+A328+'Fristenstillstand nein'!C$6,C328)</f>
        <v>40897</v>
      </c>
      <c r="E328">
        <v>20</v>
      </c>
    </row>
    <row r="329" spans="1:5" ht="15">
      <c r="A329" s="22">
        <f>DATE(YEAR('Fristenstillstand nein'!C$7),11,E329)</f>
        <v>40868</v>
      </c>
      <c r="B329" s="1">
        <f>A329+'Fristenstillstand nein'!C$6</f>
        <v>40898</v>
      </c>
      <c r="C329" s="1">
        <f>IF(WEEKDAY(A329+'Fristenstillstand nein'!C$6)=7,(A329+2+'Fristenstillstand nein'!C$6),IF(WEEKDAY(A329+'Fristenstillstand nein'!C$6)=1,(A329+1+'Fristenstillstand nein'!C$6),A329+'Fristenstillstand nein'!C$6))</f>
        <v>40898</v>
      </c>
      <c r="D329" s="1">
        <f>IF(COUNTIF(H$4:I$27,B329)=1,VLOOKUP(B329,H$4:I$27,2)+A329+'Fristenstillstand nein'!C$6,C329)</f>
        <v>40898</v>
      </c>
      <c r="E329">
        <v>21</v>
      </c>
    </row>
    <row r="330" spans="1:5" ht="15">
      <c r="A330" s="22">
        <f>DATE(YEAR('Fristenstillstand nein'!C$7),11,E330)</f>
        <v>40869</v>
      </c>
      <c r="B330" s="1">
        <f>A330+'Fristenstillstand nein'!C$6</f>
        <v>40899</v>
      </c>
      <c r="C330" s="1">
        <f>IF(WEEKDAY(A330+'Fristenstillstand nein'!C$6)=7,(A330+2+'Fristenstillstand nein'!C$6),IF(WEEKDAY(A330+'Fristenstillstand nein'!C$6)=1,(A330+1+'Fristenstillstand nein'!C$6),A330+'Fristenstillstand nein'!C$6))</f>
        <v>40899</v>
      </c>
      <c r="D330" s="1">
        <f>IF(COUNTIF(H$4:I$27,B330)=1,VLOOKUP(B330,H$4:I$27,2)+A330+'Fristenstillstand nein'!C$6,C330)</f>
        <v>40899</v>
      </c>
      <c r="E330">
        <v>22</v>
      </c>
    </row>
    <row r="331" spans="1:5" ht="15">
      <c r="A331" s="22">
        <f>DATE(YEAR('Fristenstillstand nein'!C$7),11,E331)</f>
        <v>40870</v>
      </c>
      <c r="B331" s="1">
        <f>A331+'Fristenstillstand nein'!C$6</f>
        <v>40900</v>
      </c>
      <c r="C331" s="1">
        <f>IF(WEEKDAY(A331+'Fristenstillstand nein'!C$6)=7,(A331+2+'Fristenstillstand nein'!C$6),IF(WEEKDAY(A331+'Fristenstillstand nein'!C$6)=1,(A331+1+'Fristenstillstand nein'!C$6),A331+'Fristenstillstand nein'!C$6))</f>
        <v>40900</v>
      </c>
      <c r="D331" s="1">
        <f>IF(COUNTIF(H$4:I$27,B331)=1,VLOOKUP(B331,H$4:I$27,2)+A331+'Fristenstillstand nein'!C$6,C331)</f>
        <v>40900</v>
      </c>
      <c r="E331">
        <v>23</v>
      </c>
    </row>
    <row r="332" spans="1:5" ht="15">
      <c r="A332" s="22">
        <f>DATE(YEAR('Fristenstillstand nein'!C$7),11,E332)</f>
        <v>40871</v>
      </c>
      <c r="B332" s="1">
        <f>A332+'Fristenstillstand nein'!C$6</f>
        <v>40901</v>
      </c>
      <c r="C332" s="1">
        <f>IF(WEEKDAY(A332+'Fristenstillstand nein'!C$6)=7,(A332+2+'Fristenstillstand nein'!C$6),IF(WEEKDAY(A332+'Fristenstillstand nein'!C$6)=1,(A332+1+'Fristenstillstand nein'!C$6),A332+'Fristenstillstand nein'!C$6))</f>
        <v>40903</v>
      </c>
      <c r="D332" s="1">
        <f>IF(COUNTIF(H$4:I$27,B332)=1,VLOOKUP(B332,H$4:I$27,2)+A332+'Fristenstillstand nein'!C$6,C332)</f>
        <v>40904</v>
      </c>
      <c r="E332">
        <v>24</v>
      </c>
    </row>
    <row r="333" spans="1:5" ht="15">
      <c r="A333" s="22">
        <f>DATE(YEAR('Fristenstillstand nein'!C$7),11,E333)</f>
        <v>40872</v>
      </c>
      <c r="B333" s="1">
        <f>A333+'Fristenstillstand nein'!C$6</f>
        <v>40902</v>
      </c>
      <c r="C333" s="1">
        <f>IF(WEEKDAY(A333+'Fristenstillstand nein'!C$6)=7,(A333+2+'Fristenstillstand nein'!C$6),IF(WEEKDAY(A333+'Fristenstillstand nein'!C$6)=1,(A333+1+'Fristenstillstand nein'!C$6),A333+'Fristenstillstand nein'!C$6))</f>
        <v>40903</v>
      </c>
      <c r="D333" s="1">
        <f>IF(COUNTIF(H$4:I$27,B333)=1,VLOOKUP(B333,H$4:I$27,2)+A333+'Fristenstillstand nein'!C$6,C333)</f>
        <v>40904</v>
      </c>
      <c r="E333">
        <v>25</v>
      </c>
    </row>
    <row r="334" spans="1:5" ht="15">
      <c r="A334" s="22">
        <f>DATE(YEAR('Fristenstillstand nein'!C$7),11,E334)</f>
        <v>40873</v>
      </c>
      <c r="B334" s="1">
        <f>A334+'Fristenstillstand nein'!C$6</f>
        <v>40903</v>
      </c>
      <c r="C334" s="1">
        <f>IF(WEEKDAY(A334+'Fristenstillstand nein'!C$6)=7,(A334+2+'Fristenstillstand nein'!C$6),IF(WEEKDAY(A334+'Fristenstillstand nein'!C$6)=1,(A334+1+'Fristenstillstand nein'!C$6),A334+'Fristenstillstand nein'!C$6))</f>
        <v>40903</v>
      </c>
      <c r="D334" s="1">
        <f>IF(COUNTIF(H$4:I$27,B334)=1,VLOOKUP(B334,H$4:I$27,2)+A334+'Fristenstillstand nein'!C$6,C334)</f>
        <v>40904</v>
      </c>
      <c r="E334">
        <v>26</v>
      </c>
    </row>
    <row r="335" spans="1:5" ht="15">
      <c r="A335" s="22">
        <f>DATE(YEAR('Fristenstillstand nein'!C$7),11,E335)</f>
        <v>40874</v>
      </c>
      <c r="B335" s="1">
        <f>A335+'Fristenstillstand nein'!C$6</f>
        <v>40904</v>
      </c>
      <c r="C335" s="1">
        <f>IF(WEEKDAY(A335+'Fristenstillstand nein'!C$6)=7,(A335+2+'Fristenstillstand nein'!C$6),IF(WEEKDAY(A335+'Fristenstillstand nein'!C$6)=1,(A335+1+'Fristenstillstand nein'!C$6),A335+'Fristenstillstand nein'!C$6))</f>
        <v>40904</v>
      </c>
      <c r="D335" s="1">
        <f>IF(COUNTIF(H$4:I$27,B335)=1,VLOOKUP(B335,H$4:I$27,2)+A335+'Fristenstillstand nein'!C$6,C335)</f>
        <v>40904</v>
      </c>
      <c r="E335">
        <v>27</v>
      </c>
    </row>
    <row r="336" spans="1:5" ht="15">
      <c r="A336" s="22">
        <f>DATE(YEAR('Fristenstillstand nein'!C$7),11,E336)</f>
        <v>40875</v>
      </c>
      <c r="B336" s="1">
        <f>A336+'Fristenstillstand nein'!C$6</f>
        <v>40905</v>
      </c>
      <c r="C336" s="1">
        <f>IF(WEEKDAY(A336+'Fristenstillstand nein'!C$6)=7,(A336+2+'Fristenstillstand nein'!C$6),IF(WEEKDAY(A336+'Fristenstillstand nein'!C$6)=1,(A336+1+'Fristenstillstand nein'!C$6),A336+'Fristenstillstand nein'!C$6))</f>
        <v>40905</v>
      </c>
      <c r="D336" s="1">
        <f>IF(COUNTIF(H$4:I$27,B336)=1,VLOOKUP(B336,H$4:I$27,2)+A336+'Fristenstillstand nein'!C$6,C336)</f>
        <v>40905</v>
      </c>
      <c r="E336">
        <v>28</v>
      </c>
    </row>
    <row r="337" spans="1:5" ht="15">
      <c r="A337" s="22">
        <f>DATE(YEAR('Fristenstillstand nein'!C$7),11,E337)</f>
        <v>40876</v>
      </c>
      <c r="B337" s="1">
        <f>A337+'Fristenstillstand nein'!C$6</f>
        <v>40906</v>
      </c>
      <c r="C337" s="1">
        <f>IF(WEEKDAY(A337+'Fristenstillstand nein'!C$6)=7,(A337+2+'Fristenstillstand nein'!C$6),IF(WEEKDAY(A337+'Fristenstillstand nein'!C$6)=1,(A337+1+'Fristenstillstand nein'!C$6),A337+'Fristenstillstand nein'!C$6))</f>
        <v>40906</v>
      </c>
      <c r="D337" s="1">
        <f>IF(COUNTIF(H$4:I$27,B337)=1,VLOOKUP(B337,H$4:I$27,2)+A337+'Fristenstillstand nein'!C$6,C337)</f>
        <v>40906</v>
      </c>
      <c r="E337">
        <v>29</v>
      </c>
    </row>
    <row r="338" spans="1:5" ht="15">
      <c r="A338" s="22">
        <f>DATE(YEAR('Fristenstillstand nein'!C$7),11,E338)</f>
        <v>40877</v>
      </c>
      <c r="B338" s="1">
        <f>A338+'Fristenstillstand nein'!C$6</f>
        <v>40907</v>
      </c>
      <c r="C338" s="1">
        <f>IF(WEEKDAY(A338+'Fristenstillstand nein'!C$6)=7,(A338+2+'Fristenstillstand nein'!C$6),IF(WEEKDAY(A338+'Fristenstillstand nein'!C$6)=1,(A338+1+'Fristenstillstand nein'!C$6),A338+'Fristenstillstand nein'!C$6))</f>
        <v>40907</v>
      </c>
      <c r="D338" s="1">
        <f>IF(COUNTIF(H$4:I$27,B338)=1,VLOOKUP(B338,H$4:I$27,2)+A338+'Fristenstillstand nein'!C$6,C338)</f>
        <v>40907</v>
      </c>
      <c r="E338">
        <v>30</v>
      </c>
    </row>
    <row r="339" spans="1:5" ht="15">
      <c r="A339" s="22">
        <f>DATE(YEAR('Fristenstillstand nein'!C$7),12,E339)</f>
        <v>40878</v>
      </c>
      <c r="B339" s="1">
        <f>A339+'Fristenstillstand nein'!C$6</f>
        <v>40908</v>
      </c>
      <c r="C339" s="1">
        <f>IF(WEEKDAY(A339+'Fristenstillstand nein'!C$6)=7,(A339+2+'Fristenstillstand nein'!C$6),IF(WEEKDAY(A339+'Fristenstillstand nein'!C$6)=1,(A339+1+'Fristenstillstand nein'!C$6),A339+'Fristenstillstand nein'!C$6))</f>
        <v>40910</v>
      </c>
      <c r="D339" s="1">
        <f>IF(COUNTIF(H$4:I$27,B339)=1,VLOOKUP(B339,H$4:I$27,2)+A339+'Fristenstillstand nein'!C$6,C339)</f>
        <v>40911</v>
      </c>
      <c r="E339">
        <v>1</v>
      </c>
    </row>
    <row r="340" spans="1:5" ht="15">
      <c r="A340" s="22">
        <f>DATE(YEAR('Fristenstillstand nein'!C$7),12,E340)</f>
        <v>40879</v>
      </c>
      <c r="B340" s="1">
        <f>A340+'Fristenstillstand nein'!C$6</f>
        <v>40909</v>
      </c>
      <c r="C340" s="1">
        <f>IF(WEEKDAY(A340+'Fristenstillstand nein'!C$6)=7,(A340+2+'Fristenstillstand nein'!C$6),IF(WEEKDAY(A340+'Fristenstillstand nein'!C$6)=1,(A340+1+'Fristenstillstand nein'!C$6),A340+'Fristenstillstand nein'!C$6))</f>
        <v>40910</v>
      </c>
      <c r="D340" s="1">
        <f>IF(COUNTIF(H$4:I$27,B340)=1,VLOOKUP(B340,H$4:I$27,2)+A340+'Fristenstillstand nein'!C$6,C340)</f>
        <v>40911</v>
      </c>
      <c r="E340">
        <v>2</v>
      </c>
    </row>
    <row r="341" spans="1:5" ht="15">
      <c r="A341" s="22">
        <f>DATE(YEAR('Fristenstillstand nein'!C$7),12,E341)</f>
        <v>40880</v>
      </c>
      <c r="B341" s="1">
        <f>A341+'Fristenstillstand nein'!C$6</f>
        <v>40910</v>
      </c>
      <c r="C341" s="1">
        <f>IF(WEEKDAY(A341+'Fristenstillstand nein'!C$6)=7,(A341+2+'Fristenstillstand nein'!C$6),IF(WEEKDAY(A341+'Fristenstillstand nein'!C$6)=1,(A341+1+'Fristenstillstand nein'!C$6),A341+'Fristenstillstand nein'!C$6))</f>
        <v>40910</v>
      </c>
      <c r="D341" s="1">
        <f>IF(COUNTIF(H$4:I$27,B341)=1,VLOOKUP(B341,H$4:I$27,2)+A341+'Fristenstillstand nein'!C$6,C341)</f>
        <v>40911</v>
      </c>
      <c r="E341">
        <v>3</v>
      </c>
    </row>
    <row r="342" spans="1:5" ht="15">
      <c r="A342" s="22">
        <f>DATE(YEAR('Fristenstillstand nein'!C$7),12,E342)</f>
        <v>40881</v>
      </c>
      <c r="B342" s="1">
        <f>A342+'Fristenstillstand nein'!C$6</f>
        <v>40911</v>
      </c>
      <c r="C342" s="1">
        <f>IF(WEEKDAY(A342+'Fristenstillstand nein'!C$6)=7,(A342+2+'Fristenstillstand nein'!C$6),IF(WEEKDAY(A342+'Fristenstillstand nein'!C$6)=1,(A342+1+'Fristenstillstand nein'!C$6),A342+'Fristenstillstand nein'!C$6))</f>
        <v>40911</v>
      </c>
      <c r="D342" s="1">
        <f>IF(COUNTIF(H$4:I$27,B342)=1,VLOOKUP(B342,H$4:I$27,2)+A342+'Fristenstillstand nein'!C$6,C342)</f>
        <v>40911</v>
      </c>
      <c r="E342">
        <v>4</v>
      </c>
    </row>
    <row r="343" spans="1:5" ht="15">
      <c r="A343" s="22">
        <f>DATE(YEAR('Fristenstillstand nein'!C$7),12,E343)</f>
        <v>40882</v>
      </c>
      <c r="B343" s="1">
        <f>A343+'Fristenstillstand nein'!C$6</f>
        <v>40912</v>
      </c>
      <c r="C343" s="1">
        <f>IF(WEEKDAY(A343+'Fristenstillstand nein'!C$6)=7,(A343+2+'Fristenstillstand nein'!C$6),IF(WEEKDAY(A343+'Fristenstillstand nein'!C$6)=1,(A343+1+'Fristenstillstand nein'!C$6),A343+'Fristenstillstand nein'!C$6))</f>
        <v>40912</v>
      </c>
      <c r="D343" s="1">
        <f>IF(COUNTIF(H$4:I$27,B343)=1,VLOOKUP(B343,H$4:I$27,2)+A343+'Fristenstillstand nein'!C$6,C343)</f>
        <v>40912</v>
      </c>
      <c r="E343">
        <v>5</v>
      </c>
    </row>
    <row r="344" spans="1:5" ht="15">
      <c r="A344" s="22">
        <f>DATE(YEAR('Fristenstillstand nein'!C$7),12,E344)</f>
        <v>40883</v>
      </c>
      <c r="B344" s="1">
        <f>A344+'Fristenstillstand nein'!C$6</f>
        <v>40913</v>
      </c>
      <c r="C344" s="1">
        <f>IF(WEEKDAY(A344+'Fristenstillstand nein'!C$6)=7,(A344+2+'Fristenstillstand nein'!C$6),IF(WEEKDAY(A344+'Fristenstillstand nein'!C$6)=1,(A344+1+'Fristenstillstand nein'!C$6),A344+'Fristenstillstand nein'!C$6))</f>
        <v>40913</v>
      </c>
      <c r="D344" s="1">
        <f>IF(COUNTIF(H$4:I$27,B344)=1,VLOOKUP(B344,H$4:I$27,2)+A344+'Fristenstillstand nein'!C$6,C344)</f>
        <v>40913</v>
      </c>
      <c r="E344">
        <v>6</v>
      </c>
    </row>
    <row r="345" spans="1:5" ht="15">
      <c r="A345" s="22">
        <f>DATE(YEAR('Fristenstillstand nein'!C$7),12,E345)</f>
        <v>40884</v>
      </c>
      <c r="B345" s="1">
        <f>A345+'Fristenstillstand nein'!C$6</f>
        <v>40914</v>
      </c>
      <c r="C345" s="1">
        <f>IF(WEEKDAY(A345+'Fristenstillstand nein'!C$6)=7,(A345+2+'Fristenstillstand nein'!C$6),IF(WEEKDAY(A345+'Fristenstillstand nein'!C$6)=1,(A345+1+'Fristenstillstand nein'!C$6),A345+'Fristenstillstand nein'!C$6))</f>
        <v>40914</v>
      </c>
      <c r="D345" s="1">
        <f>IF(COUNTIF(H$4:I$27,B345)=1,VLOOKUP(B345,H$4:I$27,2)+A345+'Fristenstillstand nein'!C$6,C345)</f>
        <v>40914</v>
      </c>
      <c r="E345">
        <v>7</v>
      </c>
    </row>
    <row r="346" spans="1:5" ht="15">
      <c r="A346" s="22">
        <f>DATE(YEAR('Fristenstillstand nein'!C$7),12,E346)</f>
        <v>40885</v>
      </c>
      <c r="B346" s="1">
        <f>A346+'Fristenstillstand nein'!C$6</f>
        <v>40915</v>
      </c>
      <c r="C346" s="1">
        <f>IF(WEEKDAY(A346+'Fristenstillstand nein'!C$6)=7,(A346+2+'Fristenstillstand nein'!C$6),IF(WEEKDAY(A346+'Fristenstillstand nein'!C$6)=1,(A346+1+'Fristenstillstand nein'!C$6),A346+'Fristenstillstand nein'!C$6))</f>
        <v>40917</v>
      </c>
      <c r="D346" s="1">
        <f>IF(COUNTIF(H$4:I$27,B346)=1,VLOOKUP(B346,H$4:I$27,2)+A346+'Fristenstillstand nein'!C$6,C346)</f>
        <v>40917</v>
      </c>
      <c r="E346">
        <v>8</v>
      </c>
    </row>
    <row r="347" spans="1:5" ht="15">
      <c r="A347" s="22">
        <f>DATE(YEAR('Fristenstillstand nein'!C$7),12,E347)</f>
        <v>40886</v>
      </c>
      <c r="B347" s="1">
        <f>A347+'Fristenstillstand nein'!C$6</f>
        <v>40916</v>
      </c>
      <c r="C347" s="1">
        <f>IF(WEEKDAY(A347+'Fristenstillstand nein'!C$6)=7,(A347+2+'Fristenstillstand nein'!C$6),IF(WEEKDAY(A347+'Fristenstillstand nein'!C$6)=1,(A347+1+'Fristenstillstand nein'!C$6),A347+'Fristenstillstand nein'!C$6))</f>
        <v>40917</v>
      </c>
      <c r="D347" s="1">
        <f>IF(COUNTIF(H$4:I$27,B347)=1,VLOOKUP(B347,H$4:I$27,2)+A347+'Fristenstillstand nein'!C$6,C347)</f>
        <v>40917</v>
      </c>
      <c r="E347">
        <v>9</v>
      </c>
    </row>
    <row r="348" spans="1:5" ht="15">
      <c r="A348" s="22">
        <f>DATE(YEAR('Fristenstillstand nein'!C$7),12,E348)</f>
        <v>40887</v>
      </c>
      <c r="B348" s="1">
        <f>A348+'Fristenstillstand nein'!C$6</f>
        <v>40917</v>
      </c>
      <c r="C348" s="1">
        <f>IF(WEEKDAY(A348+'Fristenstillstand nein'!C$6)=7,(A348+2+'Fristenstillstand nein'!C$6),IF(WEEKDAY(A348+'Fristenstillstand nein'!C$6)=1,(A348+1+'Fristenstillstand nein'!C$6),A348+'Fristenstillstand nein'!C$6))</f>
        <v>40917</v>
      </c>
      <c r="D348" s="1">
        <f>IF(COUNTIF(H$4:I$27,B348)=1,VLOOKUP(B348,H$4:I$27,2)+A348+'Fristenstillstand nein'!C$6,C348)</f>
        <v>40917</v>
      </c>
      <c r="E348">
        <v>10</v>
      </c>
    </row>
    <row r="349" spans="1:5" ht="15">
      <c r="A349" s="22">
        <f>DATE(YEAR('Fristenstillstand nein'!C$7),12,E349)</f>
        <v>40888</v>
      </c>
      <c r="B349" s="1">
        <f>A349+'Fristenstillstand nein'!C$6</f>
        <v>40918</v>
      </c>
      <c r="C349" s="1">
        <f>IF(WEEKDAY(A349+'Fristenstillstand nein'!C$6)=7,(A349+2+'Fristenstillstand nein'!C$6),IF(WEEKDAY(A349+'Fristenstillstand nein'!C$6)=1,(A349+1+'Fristenstillstand nein'!C$6),A349+'Fristenstillstand nein'!C$6))</f>
        <v>40918</v>
      </c>
      <c r="D349" s="1">
        <f>IF(COUNTIF(H$4:I$27,B349)=1,VLOOKUP(B349,H$4:I$27,2)+A349+'Fristenstillstand nein'!C$6,C349)</f>
        <v>40918</v>
      </c>
      <c r="E349">
        <v>11</v>
      </c>
    </row>
    <row r="350" spans="1:5" ht="15">
      <c r="A350" s="22">
        <f>DATE(YEAR('Fristenstillstand nein'!C$7),12,E350)</f>
        <v>40889</v>
      </c>
      <c r="B350" s="1">
        <f>A350+'Fristenstillstand nein'!C$6</f>
        <v>40919</v>
      </c>
      <c r="C350" s="1">
        <f>IF(WEEKDAY(A350+'Fristenstillstand nein'!C$6)=7,(A350+2+'Fristenstillstand nein'!C$6),IF(WEEKDAY(A350+'Fristenstillstand nein'!C$6)=1,(A350+1+'Fristenstillstand nein'!C$6),A350+'Fristenstillstand nein'!C$6))</f>
        <v>40919</v>
      </c>
      <c r="D350" s="1">
        <f>IF(COUNTIF(H$4:I$27,B350)=1,VLOOKUP(B350,H$4:I$27,2)+A350+'Fristenstillstand nein'!C$6,C350)</f>
        <v>40919</v>
      </c>
      <c r="E350">
        <v>12</v>
      </c>
    </row>
    <row r="351" spans="1:5" ht="15">
      <c r="A351" s="22">
        <f>DATE(YEAR('Fristenstillstand nein'!C$7),12,E351)</f>
        <v>40890</v>
      </c>
      <c r="B351" s="1">
        <f>A351+'Fristenstillstand nein'!C$6</f>
        <v>40920</v>
      </c>
      <c r="C351" s="1">
        <f>IF(WEEKDAY(A351+'Fristenstillstand nein'!C$6)=7,(A351+2+'Fristenstillstand nein'!C$6),IF(WEEKDAY(A351+'Fristenstillstand nein'!C$6)=1,(A351+1+'Fristenstillstand nein'!C$6),A351+'Fristenstillstand nein'!C$6))</f>
        <v>40920</v>
      </c>
      <c r="D351" s="1">
        <f>IF(COUNTIF(H$4:I$27,B351)=1,VLOOKUP(B351,H$4:I$27,2)+A351+'Fristenstillstand nein'!C$6,C351)</f>
        <v>40920</v>
      </c>
      <c r="E351">
        <v>13</v>
      </c>
    </row>
    <row r="352" spans="1:5" ht="15">
      <c r="A352" s="22">
        <f>DATE(YEAR('Fristenstillstand nein'!C$7),12,E352)</f>
        <v>40891</v>
      </c>
      <c r="B352" s="1">
        <f>A352+'Fristenstillstand nein'!C$6</f>
        <v>40921</v>
      </c>
      <c r="C352" s="1">
        <f>IF(WEEKDAY(A352+'Fristenstillstand nein'!C$6)=7,(A352+2+'Fristenstillstand nein'!C$6),IF(WEEKDAY(A352+'Fristenstillstand nein'!C$6)=1,(A352+1+'Fristenstillstand nein'!C$6),A352+'Fristenstillstand nein'!C$6))</f>
        <v>40921</v>
      </c>
      <c r="D352" s="1">
        <f>IF(COUNTIF(H$4:I$27,B352)=1,VLOOKUP(B352,H$4:I$27,2)+A352+'Fristenstillstand nein'!C$6,C352)</f>
        <v>40921</v>
      </c>
      <c r="E352">
        <v>14</v>
      </c>
    </row>
    <row r="353" spans="1:5" ht="15">
      <c r="A353" s="22">
        <f>DATE(YEAR('Fristenstillstand nein'!C$7),12,E353)</f>
        <v>40892</v>
      </c>
      <c r="B353" s="1">
        <f>A353+'Fristenstillstand nein'!C$6</f>
        <v>40922</v>
      </c>
      <c r="C353" s="1">
        <f>IF(WEEKDAY(A353+'Fristenstillstand nein'!C$6)=7,(A353+2+'Fristenstillstand nein'!C$6),IF(WEEKDAY(A353+'Fristenstillstand nein'!C$6)=1,(A353+1+'Fristenstillstand nein'!C$6),A353+'Fristenstillstand nein'!C$6))</f>
        <v>40924</v>
      </c>
      <c r="D353" s="1">
        <f>IF(COUNTIF(H$4:I$27,B353)=1,VLOOKUP(B353,H$4:I$27,2)+A353+'Fristenstillstand nein'!C$6,C353)</f>
        <v>40924</v>
      </c>
      <c r="E353">
        <v>15</v>
      </c>
    </row>
    <row r="354" spans="1:5" ht="15">
      <c r="A354" s="22">
        <f>DATE(YEAR('Fristenstillstand nein'!C$7),12,E354)</f>
        <v>40893</v>
      </c>
      <c r="B354" s="1">
        <f>A354+'Fristenstillstand nein'!C$6</f>
        <v>40923</v>
      </c>
      <c r="C354" s="1">
        <f>IF(WEEKDAY(A354+'Fristenstillstand nein'!C$6)=7,(A354+2+'Fristenstillstand nein'!C$6),IF(WEEKDAY(A354+'Fristenstillstand nein'!C$6)=1,(A354+1+'Fristenstillstand nein'!C$6),A354+'Fristenstillstand nein'!C$6))</f>
        <v>40924</v>
      </c>
      <c r="D354" s="1">
        <f>IF(COUNTIF(H$4:I$27,B354)=1,VLOOKUP(B354,H$4:I$27,2)+A354+'Fristenstillstand nein'!C$6,C354)</f>
        <v>40924</v>
      </c>
      <c r="E354">
        <v>16</v>
      </c>
    </row>
    <row r="355" spans="1:5" ht="15">
      <c r="A355" s="22">
        <f>DATE(YEAR('Fristenstillstand nein'!C$7),12,E355)</f>
        <v>40894</v>
      </c>
      <c r="B355" s="1">
        <f>A355+'Fristenstillstand nein'!C$6</f>
        <v>40924</v>
      </c>
      <c r="C355" s="1">
        <f>IF(WEEKDAY(A355+'Fristenstillstand nein'!C$6)=7,(A355+2+'Fristenstillstand nein'!C$6),IF(WEEKDAY(A355+'Fristenstillstand nein'!C$6)=1,(A355+1+'Fristenstillstand nein'!C$6),A355+'Fristenstillstand nein'!C$6))</f>
        <v>40924</v>
      </c>
      <c r="D355" s="1">
        <f>IF(COUNTIF(H$4:I$27,B355)=1,VLOOKUP(B355,H$4:I$27,2)+A355+'Fristenstillstand nein'!C$6,C355)</f>
        <v>40924</v>
      </c>
      <c r="E355">
        <v>17</v>
      </c>
    </row>
    <row r="356" spans="1:5" ht="15">
      <c r="A356" s="22">
        <f>DATE(YEAR('Fristenstillstand nein'!C$7),12,E356)</f>
        <v>40895</v>
      </c>
      <c r="B356" s="1">
        <f>A356+'Fristenstillstand nein'!C$6</f>
        <v>40925</v>
      </c>
      <c r="C356" s="1">
        <f>IF(WEEKDAY(A356+'Fristenstillstand nein'!C$6)=7,(A356+2+'Fristenstillstand nein'!C$6),IF(WEEKDAY(A356+'Fristenstillstand nein'!C$6)=1,(A356+1+'Fristenstillstand nein'!C$6),A356+'Fristenstillstand nein'!C$6))</f>
        <v>40925</v>
      </c>
      <c r="D356" s="1">
        <f>IF(COUNTIF(H$4:I$27,B356)=1,VLOOKUP(B356,H$4:I$27,2)+A356+'Fristenstillstand nein'!C$6,C356)</f>
        <v>40925</v>
      </c>
      <c r="E356">
        <v>18</v>
      </c>
    </row>
    <row r="357" spans="1:5" ht="15">
      <c r="A357" s="22">
        <f>DATE(YEAR('Fristenstillstand nein'!C$7),12,E357)</f>
        <v>40896</v>
      </c>
      <c r="B357" s="1">
        <f>A357+'Fristenstillstand nein'!C$6</f>
        <v>40926</v>
      </c>
      <c r="C357" s="1">
        <f>IF(WEEKDAY(A357+'Fristenstillstand nein'!C$6)=7,(A357+2+'Fristenstillstand nein'!C$6),IF(WEEKDAY(A357+'Fristenstillstand nein'!C$6)=1,(A357+1+'Fristenstillstand nein'!C$6),A357+'Fristenstillstand nein'!C$6))</f>
        <v>40926</v>
      </c>
      <c r="D357" s="1">
        <f>IF(COUNTIF(H$4:I$27,B357)=1,VLOOKUP(B357,H$4:I$27,2)+A357+'Fristenstillstand nein'!C$6,C357)</f>
        <v>40926</v>
      </c>
      <c r="E357">
        <v>19</v>
      </c>
    </row>
    <row r="358" spans="1:5" ht="15">
      <c r="A358" s="22">
        <f>DATE(YEAR('Fristenstillstand nein'!C$7),12,E358)</f>
        <v>40897</v>
      </c>
      <c r="B358" s="1">
        <f>A358+'Fristenstillstand nein'!C$6</f>
        <v>40927</v>
      </c>
      <c r="C358" s="1">
        <f>IF(WEEKDAY(A358+'Fristenstillstand nein'!C$6)=7,(A358+2+'Fristenstillstand nein'!C$6),IF(WEEKDAY(A358+'Fristenstillstand nein'!C$6)=1,(A358+1+'Fristenstillstand nein'!C$6),A358+'Fristenstillstand nein'!C$6))</f>
        <v>40927</v>
      </c>
      <c r="D358" s="1">
        <f>IF(COUNTIF(H$4:I$27,B358)=1,VLOOKUP(B358,H$4:I$27,2)+A358+'Fristenstillstand nein'!C$6,C358)</f>
        <v>40927</v>
      </c>
      <c r="E358">
        <v>20</v>
      </c>
    </row>
    <row r="359" spans="1:5" ht="15">
      <c r="A359" s="22">
        <f>DATE(YEAR('Fristenstillstand nein'!C$7),12,E359)</f>
        <v>40898</v>
      </c>
      <c r="B359" s="1">
        <f>A359+'Fristenstillstand nein'!C$6</f>
        <v>40928</v>
      </c>
      <c r="C359" s="1">
        <f>IF(WEEKDAY(A359+'Fristenstillstand nein'!C$6)=7,(A359+2+'Fristenstillstand nein'!C$6),IF(WEEKDAY(A359+'Fristenstillstand nein'!C$6)=1,(A359+1+'Fristenstillstand nein'!C$6),A359+'Fristenstillstand nein'!C$6))</f>
        <v>40928</v>
      </c>
      <c r="D359" s="1">
        <f>IF(COUNTIF(H$4:I$27,B359)=1,VLOOKUP(B359,H$4:I$27,2)+A359+'Fristenstillstand nein'!C$6,C359)</f>
        <v>40928</v>
      </c>
      <c r="E359">
        <v>21</v>
      </c>
    </row>
    <row r="360" spans="1:5" ht="15">
      <c r="A360" s="22">
        <f>DATE(YEAR('Fristenstillstand nein'!C$7),12,E360)</f>
        <v>40899</v>
      </c>
      <c r="B360" s="1">
        <f>A360+'Fristenstillstand nein'!C$6</f>
        <v>40929</v>
      </c>
      <c r="C360" s="1">
        <f>IF(WEEKDAY(A360+'Fristenstillstand nein'!C$6)=7,(A360+2+'Fristenstillstand nein'!C$6),IF(WEEKDAY(A360+'Fristenstillstand nein'!C$6)=1,(A360+1+'Fristenstillstand nein'!C$6),A360+'Fristenstillstand nein'!C$6))</f>
        <v>40931</v>
      </c>
      <c r="D360" s="1">
        <f>IF(COUNTIF(H$4:I$27,B360)=1,VLOOKUP(B360,H$4:I$27,2)+A360+'Fristenstillstand nein'!C$6,C360)</f>
        <v>40931</v>
      </c>
      <c r="E360">
        <v>22</v>
      </c>
    </row>
    <row r="361" spans="1:5" ht="15">
      <c r="A361" s="22">
        <f>DATE(YEAR('Fristenstillstand nein'!C$7),12,E361)</f>
        <v>40900</v>
      </c>
      <c r="B361" s="1">
        <f>A361+'Fristenstillstand nein'!C$6</f>
        <v>40930</v>
      </c>
      <c r="C361" s="1">
        <f>IF(WEEKDAY(A361+'Fristenstillstand nein'!C$6)=7,(A361+2+'Fristenstillstand nein'!C$6),IF(WEEKDAY(A361+'Fristenstillstand nein'!C$6)=1,(A361+1+'Fristenstillstand nein'!C$6),A361+'Fristenstillstand nein'!C$6))</f>
        <v>40931</v>
      </c>
      <c r="D361" s="1">
        <f>IF(COUNTIF(H$4:I$27,B361)=1,VLOOKUP(B361,H$4:I$27,2)+A361+'Fristenstillstand nein'!C$6,C361)</f>
        <v>40931</v>
      </c>
      <c r="E361">
        <v>23</v>
      </c>
    </row>
    <row r="362" spans="1:5" ht="15">
      <c r="A362" s="22">
        <f>DATE(YEAR('Fristenstillstand nein'!C$7),12,E362)</f>
        <v>40901</v>
      </c>
      <c r="B362" s="1">
        <f>A362+'Fristenstillstand nein'!C$6</f>
        <v>40931</v>
      </c>
      <c r="C362" s="1">
        <f>IF(WEEKDAY(A362+'Fristenstillstand nein'!C$6)=7,(A362+2+'Fristenstillstand nein'!C$6),IF(WEEKDAY(A362+'Fristenstillstand nein'!C$6)=1,(A362+1+'Fristenstillstand nein'!C$6),A362+'Fristenstillstand nein'!C$6))</f>
        <v>40931</v>
      </c>
      <c r="D362" s="1">
        <f>IF(COUNTIF(H$4:I$27,B362)=1,VLOOKUP(B362,H$4:I$27,2)+A362+'Fristenstillstand nein'!C$6,C362)</f>
        <v>40931</v>
      </c>
      <c r="E362">
        <v>24</v>
      </c>
    </row>
    <row r="363" spans="1:5" ht="15">
      <c r="A363" s="22">
        <f>DATE(YEAR('Fristenstillstand nein'!C$7),12,E363)</f>
        <v>40902</v>
      </c>
      <c r="B363" s="1">
        <f>A363+'Fristenstillstand nein'!C$6</f>
        <v>40932</v>
      </c>
      <c r="C363" s="1">
        <f>IF(WEEKDAY(A363+'Fristenstillstand nein'!C$6)=7,(A363+2+'Fristenstillstand nein'!C$6),IF(WEEKDAY(A363+'Fristenstillstand nein'!C$6)=1,(A363+1+'Fristenstillstand nein'!C$6),A363+'Fristenstillstand nein'!C$6))</f>
        <v>40932</v>
      </c>
      <c r="D363" s="1">
        <f>IF(COUNTIF(H$4:I$27,B363)=1,VLOOKUP(B363,H$4:I$27,2)+A363+'Fristenstillstand nein'!C$6,C363)</f>
        <v>40932</v>
      </c>
      <c r="E363">
        <v>25</v>
      </c>
    </row>
    <row r="364" spans="1:5" ht="15">
      <c r="A364" s="22">
        <f>DATE(YEAR('Fristenstillstand nein'!C$7),12,E364)</f>
        <v>40903</v>
      </c>
      <c r="B364" s="1">
        <f>A364+'Fristenstillstand nein'!C$6</f>
        <v>40933</v>
      </c>
      <c r="C364" s="1">
        <f>IF(WEEKDAY(A364+'Fristenstillstand nein'!C$6)=7,(A364+2+'Fristenstillstand nein'!C$6),IF(WEEKDAY(A364+'Fristenstillstand nein'!C$6)=1,(A364+1+'Fristenstillstand nein'!C$6),A364+'Fristenstillstand nein'!C$6))</f>
        <v>40933</v>
      </c>
      <c r="D364" s="1">
        <f>IF(COUNTIF(H$4:I$27,B364)=1,VLOOKUP(B364,H$4:I$27,2)+A364+'Fristenstillstand nein'!C$6,C364)</f>
        <v>40933</v>
      </c>
      <c r="E364">
        <v>26</v>
      </c>
    </row>
    <row r="365" spans="1:5" ht="15">
      <c r="A365" s="22">
        <f>DATE(YEAR('Fristenstillstand nein'!C$7),12,E365)</f>
        <v>40904</v>
      </c>
      <c r="B365" s="1">
        <f>A365+'Fristenstillstand nein'!C$6</f>
        <v>40934</v>
      </c>
      <c r="C365" s="1">
        <f>IF(WEEKDAY(A365+'Fristenstillstand nein'!C$6)=7,(A365+2+'Fristenstillstand nein'!C$6),IF(WEEKDAY(A365+'Fristenstillstand nein'!C$6)=1,(A365+1+'Fristenstillstand nein'!C$6),A365+'Fristenstillstand nein'!C$6))</f>
        <v>40934</v>
      </c>
      <c r="D365" s="1">
        <f>IF(COUNTIF(H$4:I$27,B365)=1,VLOOKUP(B365,H$4:I$27,2)+A365+'Fristenstillstand nein'!C$6,C365)</f>
        <v>40934</v>
      </c>
      <c r="E365">
        <v>27</v>
      </c>
    </row>
    <row r="366" spans="1:5" ht="15">
      <c r="A366" s="22">
        <f>DATE(YEAR('Fristenstillstand nein'!C$7),12,E366)</f>
        <v>40905</v>
      </c>
      <c r="B366" s="1">
        <f>A366+'Fristenstillstand nein'!C$6</f>
        <v>40935</v>
      </c>
      <c r="C366" s="1">
        <f>IF(WEEKDAY(A366+'Fristenstillstand nein'!C$6)=7,(A366+2+'Fristenstillstand nein'!C$6),IF(WEEKDAY(A366+'Fristenstillstand nein'!C$6)=1,(A366+1+'Fristenstillstand nein'!C$6),A366+'Fristenstillstand nein'!C$6))</f>
        <v>40935</v>
      </c>
      <c r="D366" s="1">
        <f>IF(COUNTIF(H$4:I$27,B366)=1,VLOOKUP(B366,H$4:I$27,2)+A366+'Fristenstillstand nein'!C$6,C366)</f>
        <v>40935</v>
      </c>
      <c r="E366">
        <v>28</v>
      </c>
    </row>
    <row r="367" spans="1:5" ht="15">
      <c r="A367" s="22">
        <f>DATE(YEAR('Fristenstillstand nein'!C$7),12,E367)</f>
        <v>40906</v>
      </c>
      <c r="B367" s="1">
        <f>A367+'Fristenstillstand nein'!C$6</f>
        <v>40936</v>
      </c>
      <c r="C367" s="1">
        <f>IF(WEEKDAY(A367+'Fristenstillstand nein'!C$6)=7,(A367+2+'Fristenstillstand nein'!C$6),IF(WEEKDAY(A367+'Fristenstillstand nein'!C$6)=1,(A367+1+'Fristenstillstand nein'!C$6),A367+'Fristenstillstand nein'!C$6))</f>
        <v>40938</v>
      </c>
      <c r="D367" s="1">
        <f>IF(COUNTIF(H$4:I$27,B367)=1,VLOOKUP(B367,H$4:I$27,2)+A367+'Fristenstillstand nein'!C$6,C367)</f>
        <v>40938</v>
      </c>
      <c r="E367">
        <v>29</v>
      </c>
    </row>
    <row r="368" spans="1:5" ht="15">
      <c r="A368" s="22">
        <f>DATE(YEAR('Fristenstillstand nein'!C$7),12,E368)</f>
        <v>40907</v>
      </c>
      <c r="B368" s="1">
        <f>A368+'Fristenstillstand nein'!C$6</f>
        <v>40937</v>
      </c>
      <c r="C368" s="1">
        <f>IF(WEEKDAY(A368+'Fristenstillstand nein'!C$6)=7,(A368+2+'Fristenstillstand nein'!C$6),IF(WEEKDAY(A368+'Fristenstillstand nein'!C$6)=1,(A368+1+'Fristenstillstand nein'!C$6),A368+'Fristenstillstand nein'!C$6))</f>
        <v>40938</v>
      </c>
      <c r="D368" s="1">
        <f>IF(COUNTIF(H$4:I$27,B368)=1,VLOOKUP(B368,H$4:I$27,2)+A368+'Fristenstillstand nein'!C$6,C368)</f>
        <v>40938</v>
      </c>
      <c r="E368">
        <v>30</v>
      </c>
    </row>
    <row r="369" spans="1:5" ht="15">
      <c r="A369" s="22">
        <f>DATE(YEAR('Fristenstillstand nein'!C$7),12,E369)</f>
        <v>40908</v>
      </c>
      <c r="B369" s="1">
        <f>A369+'Fristenstillstand nein'!C$6</f>
        <v>40938</v>
      </c>
      <c r="C369" s="1">
        <f>IF(WEEKDAY(A369+'Fristenstillstand nein'!C$6)=7,(A369+2+'Fristenstillstand nein'!C$6),IF(WEEKDAY(A369+'Fristenstillstand nein'!C$6)=1,(A369+1+'Fristenstillstand nein'!C$6),A369+'Fristenstillstand nein'!C$6))</f>
        <v>40938</v>
      </c>
      <c r="D369" s="1">
        <f>IF(COUNTIF(H$4:I$27,B369)=1,VLOOKUP(B369,H$4:I$27,2)+A369+'Fristenstillstand nein'!C$6,C369)</f>
        <v>40938</v>
      </c>
      <c r="E369">
        <v>31</v>
      </c>
    </row>
    <row r="370" ht="15">
      <c r="A370" s="20"/>
    </row>
    <row r="371" ht="15">
      <c r="A371" s="20"/>
    </row>
    <row r="372" ht="15">
      <c r="A372" s="20"/>
    </row>
    <row r="373" ht="15">
      <c r="A373" s="20"/>
    </row>
    <row r="374" ht="15">
      <c r="A374" s="20"/>
    </row>
    <row r="375" ht="15">
      <c r="A375" s="20"/>
    </row>
    <row r="376" ht="15">
      <c r="A376" s="20"/>
    </row>
    <row r="377" ht="15">
      <c r="A377" s="20"/>
    </row>
    <row r="378" ht="15">
      <c r="A378" s="20"/>
    </row>
    <row r="379" ht="15">
      <c r="A379" s="20"/>
    </row>
    <row r="380" ht="15">
      <c r="A380" s="20"/>
    </row>
    <row r="381" ht="15">
      <c r="A381" s="20"/>
    </row>
    <row r="382" ht="15">
      <c r="A382" s="20"/>
    </row>
    <row r="383" ht="15">
      <c r="A383" s="20"/>
    </row>
    <row r="384" ht="15">
      <c r="A384" s="20"/>
    </row>
    <row r="385" ht="15">
      <c r="A385" s="20"/>
    </row>
    <row r="386" ht="15">
      <c r="A386" s="20"/>
    </row>
    <row r="387" ht="15">
      <c r="A387" s="20"/>
    </row>
    <row r="388" ht="15">
      <c r="A388" s="20"/>
    </row>
    <row r="389" ht="15">
      <c r="A389" s="20"/>
    </row>
    <row r="390" ht="15">
      <c r="A390" s="20"/>
    </row>
    <row r="391" ht="15">
      <c r="A391" s="20"/>
    </row>
    <row r="392" ht="15">
      <c r="A392" s="20"/>
    </row>
    <row r="393" ht="15">
      <c r="A393" s="20"/>
    </row>
    <row r="394" ht="15">
      <c r="A394" s="20"/>
    </row>
    <row r="395" ht="15">
      <c r="A395" s="20"/>
    </row>
    <row r="396" ht="15">
      <c r="A396" s="20"/>
    </row>
    <row r="397" ht="15">
      <c r="A397" s="20"/>
    </row>
    <row r="398" ht="15">
      <c r="A398" s="20"/>
    </row>
    <row r="399" ht="15">
      <c r="A399" s="20"/>
    </row>
    <row r="400" ht="15">
      <c r="A400" s="20"/>
    </row>
    <row r="401" ht="15">
      <c r="A401" s="20"/>
    </row>
    <row r="402" ht="15">
      <c r="A402" s="20"/>
    </row>
    <row r="403" ht="15">
      <c r="A403" s="20"/>
    </row>
    <row r="404" ht="15">
      <c r="A404" s="20"/>
    </row>
    <row r="405" ht="15">
      <c r="A405" s="20"/>
    </row>
    <row r="406" ht="15">
      <c r="A406" s="20"/>
    </row>
    <row r="407" ht="15">
      <c r="A407" s="20"/>
    </row>
    <row r="408" ht="15">
      <c r="A408" s="20"/>
    </row>
    <row r="409" ht="15">
      <c r="A409" s="20"/>
    </row>
    <row r="410" ht="15">
      <c r="A410" s="20"/>
    </row>
    <row r="411" ht="15">
      <c r="A411" s="20"/>
    </row>
    <row r="412" ht="15">
      <c r="A412" s="20"/>
    </row>
    <row r="413" ht="15">
      <c r="A413" s="20"/>
    </row>
    <row r="414" ht="15">
      <c r="A414" s="20"/>
    </row>
    <row r="415" ht="15">
      <c r="A415" s="20"/>
    </row>
    <row r="416" ht="15">
      <c r="A416" s="20"/>
    </row>
    <row r="417" ht="15">
      <c r="A417" s="20"/>
    </row>
    <row r="418" ht="15">
      <c r="A418" s="20"/>
    </row>
    <row r="419" ht="15">
      <c r="A419" s="20"/>
    </row>
    <row r="420" ht="15">
      <c r="A420" s="20"/>
    </row>
    <row r="421" ht="15">
      <c r="A421" s="20"/>
    </row>
    <row r="422" ht="15">
      <c r="A422" s="20"/>
    </row>
    <row r="423" ht="15">
      <c r="A423" s="20"/>
    </row>
    <row r="424" ht="15">
      <c r="A424" s="20"/>
    </row>
    <row r="425" ht="15">
      <c r="A425" s="20"/>
    </row>
    <row r="426" ht="15">
      <c r="A426" s="20"/>
    </row>
    <row r="427" ht="15">
      <c r="A427" s="20"/>
    </row>
    <row r="428" ht="15">
      <c r="A428" s="20"/>
    </row>
    <row r="429" ht="15">
      <c r="A429" s="20"/>
    </row>
    <row r="430" ht="15">
      <c r="A430" s="20"/>
    </row>
    <row r="431" ht="15">
      <c r="A431" s="20"/>
    </row>
    <row r="432" ht="15">
      <c r="A432" s="20"/>
    </row>
    <row r="433" ht="15">
      <c r="A433" s="20"/>
    </row>
    <row r="434" ht="15">
      <c r="A434" s="20"/>
    </row>
    <row r="435" ht="15">
      <c r="A435" s="20"/>
    </row>
    <row r="436" ht="15">
      <c r="A436" s="20"/>
    </row>
    <row r="437" ht="15">
      <c r="A437" s="20"/>
    </row>
    <row r="438" ht="15">
      <c r="A438" s="20"/>
    </row>
    <row r="439" ht="15">
      <c r="A439" s="20"/>
    </row>
    <row r="440" ht="15">
      <c r="A440" s="20"/>
    </row>
    <row r="441" ht="15">
      <c r="A441" s="20"/>
    </row>
    <row r="442" ht="15">
      <c r="A442" s="20"/>
    </row>
    <row r="443" ht="15">
      <c r="A443" s="20"/>
    </row>
    <row r="444" ht="15">
      <c r="A444" s="20"/>
    </row>
    <row r="445" ht="15">
      <c r="A445" s="20"/>
    </row>
    <row r="446" ht="15">
      <c r="A446" s="20"/>
    </row>
    <row r="447" ht="15">
      <c r="A447" s="20"/>
    </row>
    <row r="448" ht="15">
      <c r="A448" s="20"/>
    </row>
    <row r="449" ht="15">
      <c r="A449" s="20"/>
    </row>
    <row r="450" ht="15">
      <c r="A450" s="20"/>
    </row>
    <row r="451" ht="15">
      <c r="A451" s="20"/>
    </row>
    <row r="452" ht="15">
      <c r="A452" s="20"/>
    </row>
    <row r="453" ht="15">
      <c r="A453" s="20"/>
    </row>
    <row r="454" ht="15">
      <c r="A454" s="20"/>
    </row>
    <row r="455" ht="15">
      <c r="A455" s="20"/>
    </row>
    <row r="456" ht="15">
      <c r="A456" s="20"/>
    </row>
    <row r="457" ht="15">
      <c r="A457" s="20"/>
    </row>
    <row r="458" ht="15">
      <c r="A458" s="20"/>
    </row>
    <row r="459" ht="15">
      <c r="A459" s="20"/>
    </row>
    <row r="460" ht="15">
      <c r="A460" s="20"/>
    </row>
    <row r="461" ht="15">
      <c r="A461" s="20"/>
    </row>
    <row r="462" ht="15">
      <c r="A462" s="20"/>
    </row>
    <row r="463" ht="15">
      <c r="A463" s="20"/>
    </row>
    <row r="464" ht="15">
      <c r="A464" s="20"/>
    </row>
    <row r="465" ht="15">
      <c r="A465" s="20"/>
    </row>
    <row r="466" ht="15">
      <c r="A466" s="20"/>
    </row>
    <row r="467" ht="15">
      <c r="A467" s="20"/>
    </row>
    <row r="468" ht="15">
      <c r="A468" s="20"/>
    </row>
    <row r="469" ht="15">
      <c r="A469" s="20"/>
    </row>
    <row r="470" ht="15">
      <c r="A470" s="20"/>
    </row>
    <row r="471" ht="15">
      <c r="A471" s="20"/>
    </row>
    <row r="472" ht="15">
      <c r="A472" s="20"/>
    </row>
    <row r="473" ht="15">
      <c r="A473" s="20"/>
    </row>
    <row r="474" ht="15">
      <c r="A474" s="20"/>
    </row>
    <row r="475" ht="15">
      <c r="A475" s="20"/>
    </row>
    <row r="476" ht="15">
      <c r="A476" s="20"/>
    </row>
    <row r="477" ht="15">
      <c r="A477" s="20"/>
    </row>
    <row r="478" ht="15">
      <c r="A478" s="20"/>
    </row>
    <row r="479" ht="15">
      <c r="A479" s="20"/>
    </row>
    <row r="480" ht="15">
      <c r="A480" s="20"/>
    </row>
    <row r="481" ht="15">
      <c r="A481" s="20"/>
    </row>
    <row r="482" ht="15">
      <c r="A482" s="20"/>
    </row>
    <row r="483" ht="15">
      <c r="A483" s="20"/>
    </row>
    <row r="484" ht="15">
      <c r="A484" s="20"/>
    </row>
    <row r="485" ht="15">
      <c r="A485" s="20"/>
    </row>
    <row r="486" ht="15">
      <c r="A486" s="20"/>
    </row>
    <row r="487" ht="15">
      <c r="A487" s="20"/>
    </row>
    <row r="488" ht="15">
      <c r="A488" s="20"/>
    </row>
    <row r="489" ht="15">
      <c r="A489" s="20"/>
    </row>
    <row r="490" ht="15">
      <c r="A490" s="20"/>
    </row>
    <row r="491" ht="15">
      <c r="A491" s="20"/>
    </row>
    <row r="492" ht="15">
      <c r="A492" s="20"/>
    </row>
    <row r="493" ht="15">
      <c r="A493" s="20"/>
    </row>
    <row r="494" ht="15">
      <c r="A494" s="20"/>
    </row>
    <row r="495" ht="15">
      <c r="A495" s="20"/>
    </row>
    <row r="496" ht="15">
      <c r="A496" s="20"/>
    </row>
    <row r="497" ht="15">
      <c r="A497" s="20"/>
    </row>
    <row r="498" ht="15">
      <c r="A498" s="20"/>
    </row>
  </sheetData>
  <sheetProtection password="CD6D" sheet="1"/>
  <printOptions/>
  <pageMargins left="0.7" right="0.7" top="0.787401575" bottom="0.787401575" header="0.3" footer="0.3"/>
  <pageSetup horizontalDpi="600" verticalDpi="600" orientation="portrait" paperSize="9" r:id="rId1"/>
  <ignoredErrors>
    <ignoredError sqref="B63:D6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s="13">
        <v>39915</v>
      </c>
      <c r="B1" s="14"/>
      <c r="C1" s="15"/>
      <c r="D1" s="14"/>
      <c r="E1" s="14"/>
    </row>
    <row r="2" spans="1:5" ht="15">
      <c r="A2" s="13">
        <v>40272</v>
      </c>
      <c r="B2" s="14"/>
      <c r="C2" s="15"/>
      <c r="D2" s="14"/>
      <c r="E2" s="14"/>
    </row>
    <row r="3" spans="1:5" ht="15">
      <c r="A3" s="13">
        <v>40657</v>
      </c>
      <c r="B3" s="14"/>
      <c r="C3" s="15"/>
      <c r="D3" s="14"/>
      <c r="E3" s="14"/>
    </row>
    <row r="4" spans="1:5" ht="15">
      <c r="A4" s="13">
        <v>41007</v>
      </c>
      <c r="B4" s="14"/>
      <c r="C4" s="15"/>
      <c r="D4" s="14"/>
      <c r="E4" s="14"/>
    </row>
    <row r="5" spans="1:5" ht="15">
      <c r="A5" s="13">
        <v>41364</v>
      </c>
      <c r="B5" s="14"/>
      <c r="C5" s="15"/>
      <c r="D5" s="14"/>
      <c r="E5" s="14"/>
    </row>
    <row r="6" spans="1:5" ht="15">
      <c r="A6" s="13">
        <v>41749</v>
      </c>
      <c r="B6" s="14"/>
      <c r="C6" s="15"/>
      <c r="D6" s="14"/>
      <c r="E6" s="14"/>
    </row>
    <row r="7" spans="1:5" ht="15">
      <c r="A7" s="13">
        <v>42099</v>
      </c>
      <c r="B7" s="14"/>
      <c r="C7" s="15"/>
      <c r="D7" s="14"/>
      <c r="E7" s="14"/>
    </row>
    <row r="8" spans="1:5" ht="15">
      <c r="A8" s="13">
        <v>42456</v>
      </c>
      <c r="B8" s="14"/>
      <c r="C8" s="15"/>
      <c r="D8" s="14"/>
      <c r="E8" s="14"/>
    </row>
    <row r="9" spans="1:5" ht="15">
      <c r="A9" s="13">
        <v>42841</v>
      </c>
      <c r="B9" s="14"/>
      <c r="C9" s="15"/>
      <c r="D9" s="14"/>
      <c r="E9" s="14"/>
    </row>
    <row r="10" spans="1:5" ht="15">
      <c r="A10" s="13">
        <v>43191</v>
      </c>
      <c r="B10" s="14"/>
      <c r="C10" s="15"/>
      <c r="D10" s="14"/>
      <c r="E10" s="14"/>
    </row>
    <row r="11" spans="1:5" ht="15">
      <c r="A11" s="13">
        <v>43576</v>
      </c>
      <c r="B11" s="14"/>
      <c r="C11" s="15"/>
      <c r="D11" s="14"/>
      <c r="E11" s="14"/>
    </row>
    <row r="12" spans="1:5" ht="15">
      <c r="A12" s="13">
        <v>43933</v>
      </c>
      <c r="B12" s="14"/>
      <c r="C12" s="15"/>
      <c r="D12" s="14"/>
      <c r="E12" s="14"/>
    </row>
    <row r="13" spans="1:5" ht="15">
      <c r="A13" s="13">
        <v>44290</v>
      </c>
      <c r="B13" s="14"/>
      <c r="C13" s="15"/>
      <c r="D13" s="14"/>
      <c r="E13" s="14"/>
    </row>
    <row r="14" spans="1:5" ht="15">
      <c r="A14" s="13">
        <v>44668</v>
      </c>
      <c r="B14" s="14"/>
      <c r="C14" s="15"/>
      <c r="D14" s="14"/>
      <c r="E14" s="14"/>
    </row>
    <row r="15" spans="1:5" ht="15">
      <c r="A15" s="13">
        <v>45025</v>
      </c>
      <c r="B15" s="14"/>
      <c r="C15" s="15"/>
      <c r="D15" s="14"/>
      <c r="E15" s="14"/>
    </row>
    <row r="16" spans="1:5" ht="15">
      <c r="A16" s="13">
        <v>45382</v>
      </c>
      <c r="B16" s="14"/>
      <c r="C16" s="15"/>
      <c r="D16" s="14"/>
      <c r="E16" s="14"/>
    </row>
    <row r="17" spans="1:5" ht="15">
      <c r="A17" s="13">
        <v>45767</v>
      </c>
      <c r="B17" s="14"/>
      <c r="C17" s="15"/>
      <c r="D17" s="14"/>
      <c r="E17" s="14"/>
    </row>
    <row r="18" spans="1:5" ht="15">
      <c r="A18" s="13">
        <v>46117</v>
      </c>
      <c r="B18" s="14"/>
      <c r="C18" s="15"/>
      <c r="D18" s="14"/>
      <c r="E18" s="14"/>
    </row>
    <row r="19" spans="1:5" ht="15">
      <c r="A19" s="13">
        <v>46474</v>
      </c>
      <c r="B19" s="14"/>
      <c r="C19" s="15"/>
      <c r="D19" s="14"/>
      <c r="E19" s="14"/>
    </row>
    <row r="20" spans="1:5" ht="15">
      <c r="A20" s="13">
        <v>46859</v>
      </c>
      <c r="B20" s="14"/>
      <c r="C20" s="15"/>
      <c r="D20" s="14"/>
      <c r="E20" s="14"/>
    </row>
    <row r="21" spans="1:5" ht="15">
      <c r="A21" s="13">
        <v>47209</v>
      </c>
      <c r="B21" s="14"/>
      <c r="C21" s="15"/>
      <c r="D21" s="14"/>
      <c r="E21" s="14"/>
    </row>
    <row r="22" spans="1:5" ht="15">
      <c r="A22" s="13">
        <v>47594</v>
      </c>
      <c r="B22" s="14"/>
      <c r="C22" s="15"/>
      <c r="D22" s="14"/>
      <c r="E22" s="14"/>
    </row>
    <row r="23" spans="1:5" ht="15">
      <c r="A23" s="13">
        <v>47951</v>
      </c>
      <c r="B23" s="14"/>
      <c r="C23" s="15"/>
      <c r="D23" s="14"/>
      <c r="E23" s="14"/>
    </row>
    <row r="24" spans="1:5" ht="15">
      <c r="A24" s="13">
        <v>48301</v>
      </c>
      <c r="B24" s="14"/>
      <c r="C24" s="15"/>
      <c r="D24" s="14"/>
      <c r="E24" s="14"/>
    </row>
    <row r="25" spans="1:5" ht="15">
      <c r="A25" s="13">
        <v>48686</v>
      </c>
      <c r="B25" s="14"/>
      <c r="C25" s="15"/>
      <c r="D25" s="14"/>
      <c r="E25" s="14"/>
    </row>
    <row r="26" spans="1:5" ht="15">
      <c r="A26" s="13">
        <v>49043</v>
      </c>
      <c r="B26" s="14"/>
      <c r="C26" s="15"/>
      <c r="D26" s="14"/>
      <c r="E26" s="14"/>
    </row>
    <row r="27" ht="15">
      <c r="A27" s="13">
        <v>49393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Thalmann</dc:creator>
  <cp:keywords/>
  <dc:description/>
  <cp:lastModifiedBy>b045phr</cp:lastModifiedBy>
  <dcterms:created xsi:type="dcterms:W3CDTF">2009-03-06T13:55:02Z</dcterms:created>
  <dcterms:modified xsi:type="dcterms:W3CDTF">2011-03-24T14:52:01Z</dcterms:modified>
  <cp:category/>
  <cp:version/>
  <cp:contentType/>
  <cp:contentStatus/>
</cp:coreProperties>
</file>